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 firstSheet="9" activeTab="20"/>
  </bookViews>
  <sheets>
    <sheet name="Pres" sheetId="1" r:id="rId1"/>
    <sheet name="Species" sheetId="2" r:id="rId2"/>
    <sheet name="P4 site landscape" sheetId="3" r:id="rId3"/>
    <sheet name="P4 landscapes" sheetId="5" r:id="rId4"/>
    <sheet name="P5 site landscape" sheetId="4" r:id="rId5"/>
    <sheet name="P5 SL5 landscape" sheetId="6" r:id="rId6"/>
    <sheet name="P5 SL6-10 landscapes" sheetId="7" r:id="rId7"/>
    <sheet name="P5 SL11-12 landscapes" sheetId="8" r:id="rId8"/>
    <sheet name="P5 SL21 landscape" sheetId="9" r:id="rId9"/>
    <sheet name="P5 SL23-25 landscapes" sheetId="10" r:id="rId10"/>
    <sheet name="cow" sheetId="11" r:id="rId11"/>
    <sheet name="cow butch" sheetId="16" r:id="rId12"/>
    <sheet name="mandibles" sheetId="17" r:id="rId13"/>
    <sheet name="fusion " sheetId="18" r:id="rId14"/>
    <sheet name="Cattle mc metrics" sheetId="20" r:id="rId15"/>
    <sheet name="metrics" sheetId="19" r:id="rId16"/>
    <sheet name="sg" sheetId="12" r:id="rId17"/>
    <sheet name="pig" sheetId="13" r:id="rId18"/>
    <sheet name="hor" sheetId="14" r:id="rId19"/>
    <sheet name="dog" sheetId="15" r:id="rId20"/>
    <sheet name="Fowl" sheetId="21" r:id="rId21"/>
  </sheets>
  <calcPr calcId="145621"/>
</workbook>
</file>

<file path=xl/calcChain.xml><?xml version="1.0" encoding="utf-8"?>
<calcChain xmlns="http://schemas.openxmlformats.org/spreadsheetml/2006/main">
  <c r="G7" i="21" l="1"/>
  <c r="G8" i="21"/>
  <c r="G9" i="21"/>
  <c r="G10" i="21"/>
  <c r="G11" i="21"/>
  <c r="G12" i="21"/>
  <c r="G13" i="21"/>
  <c r="G14" i="21"/>
  <c r="G15" i="21"/>
  <c r="G16" i="21"/>
  <c r="G17" i="21"/>
  <c r="G18" i="21"/>
  <c r="G6" i="21"/>
  <c r="C19" i="21"/>
  <c r="E19" i="21"/>
  <c r="D19" i="21"/>
  <c r="F19" i="21"/>
  <c r="B19" i="21"/>
  <c r="G19" i="21" s="1"/>
  <c r="R28" i="18" l="1"/>
  <c r="N28" i="18"/>
  <c r="O28" i="18"/>
  <c r="P28" i="18"/>
  <c r="Q28" i="18"/>
  <c r="M28" i="18"/>
  <c r="L28" i="18"/>
  <c r="M19" i="18"/>
  <c r="N19" i="18"/>
  <c r="O19" i="18"/>
  <c r="L19" i="18"/>
  <c r="O12" i="18"/>
  <c r="N12" i="18"/>
  <c r="M12" i="18"/>
  <c r="L12" i="18"/>
  <c r="P31" i="18"/>
  <c r="Q31" i="18"/>
  <c r="P32" i="18"/>
  <c r="Q32" i="18"/>
  <c r="Q30" i="18"/>
  <c r="P30" i="18"/>
  <c r="Q27" i="18"/>
  <c r="P27" i="18"/>
  <c r="Q26" i="18"/>
  <c r="P26" i="18"/>
  <c r="Q25" i="18"/>
  <c r="P25" i="18"/>
  <c r="Q24" i="18"/>
  <c r="P24" i="18"/>
  <c r="Q23" i="18"/>
  <c r="P23" i="18"/>
  <c r="Q22" i="18"/>
  <c r="P22" i="18"/>
  <c r="P19" i="18"/>
  <c r="Q18" i="18"/>
  <c r="P18" i="18"/>
  <c r="Q17" i="18"/>
  <c r="P17" i="18"/>
  <c r="Q16" i="18"/>
  <c r="P16" i="18"/>
  <c r="Q15" i="18"/>
  <c r="P15" i="18"/>
  <c r="P7" i="18"/>
  <c r="Q7" i="18"/>
  <c r="P8" i="18"/>
  <c r="Q8" i="18"/>
  <c r="P9" i="18"/>
  <c r="Q9" i="18"/>
  <c r="P10" i="18"/>
  <c r="Q10" i="18"/>
  <c r="P11" i="18"/>
  <c r="Q11" i="18"/>
  <c r="P12" i="18"/>
  <c r="Q12" i="18"/>
  <c r="R12" i="18" s="1"/>
  <c r="Q6" i="18"/>
  <c r="P6" i="18"/>
  <c r="Q19" i="18" l="1"/>
  <c r="R19" i="18" s="1"/>
  <c r="N24" i="2"/>
  <c r="N17" i="2"/>
  <c r="M17" i="2"/>
  <c r="I6" i="12" l="1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5" i="12"/>
  <c r="C19" i="7" l="1"/>
  <c r="D19" i="7"/>
  <c r="E19" i="7"/>
  <c r="F19" i="7"/>
  <c r="G19" i="7"/>
  <c r="H19" i="7"/>
  <c r="I19" i="7"/>
  <c r="J19" i="7"/>
  <c r="K19" i="7"/>
  <c r="B19" i="7"/>
  <c r="I12" i="20" l="1"/>
  <c r="K21" i="20"/>
  <c r="K20" i="20"/>
  <c r="K19" i="20"/>
  <c r="K16" i="20"/>
  <c r="K13" i="20"/>
  <c r="K8" i="20"/>
  <c r="K6" i="20"/>
  <c r="J21" i="20"/>
  <c r="J20" i="20"/>
  <c r="J19" i="20"/>
  <c r="J16" i="20"/>
  <c r="J13" i="20"/>
  <c r="J8" i="20"/>
  <c r="J6" i="20"/>
  <c r="I21" i="20"/>
  <c r="I19" i="20"/>
  <c r="I16" i="20"/>
  <c r="I13" i="20"/>
  <c r="I10" i="20"/>
  <c r="I8" i="20"/>
  <c r="I7" i="20"/>
  <c r="I6" i="20"/>
  <c r="G63" i="18" l="1"/>
  <c r="G62" i="18"/>
  <c r="G61" i="18"/>
  <c r="G58" i="18"/>
  <c r="G57" i="18"/>
  <c r="G56" i="18"/>
  <c r="G55" i="18"/>
  <c r="G54" i="18"/>
  <c r="G53" i="18"/>
  <c r="G52" i="18"/>
  <c r="G48" i="18"/>
  <c r="G47" i="18"/>
  <c r="G46" i="18"/>
  <c r="G45" i="18"/>
  <c r="G41" i="18"/>
  <c r="G40" i="18"/>
  <c r="G39" i="18"/>
  <c r="G38" i="18"/>
  <c r="G37" i="18"/>
  <c r="G36" i="18"/>
  <c r="G32" i="18"/>
  <c r="G31" i="18"/>
  <c r="G30" i="18"/>
  <c r="G27" i="18"/>
  <c r="G26" i="18"/>
  <c r="G25" i="18"/>
  <c r="G24" i="18"/>
  <c r="G23" i="18"/>
  <c r="G22" i="18"/>
  <c r="G21" i="18"/>
  <c r="G17" i="18"/>
  <c r="G16" i="18"/>
  <c r="G15" i="18"/>
  <c r="G11" i="18"/>
  <c r="G10" i="18"/>
  <c r="G9" i="18"/>
  <c r="G8" i="18"/>
  <c r="G7" i="18"/>
  <c r="G6" i="18"/>
  <c r="F32" i="18"/>
  <c r="F31" i="18"/>
  <c r="F30" i="18"/>
  <c r="F27" i="18"/>
  <c r="F26" i="18"/>
  <c r="F25" i="18"/>
  <c r="F24" i="18"/>
  <c r="F23" i="18"/>
  <c r="F22" i="18"/>
  <c r="F21" i="18"/>
  <c r="F17" i="18"/>
  <c r="F16" i="18"/>
  <c r="F15" i="18"/>
  <c r="F11" i="18"/>
  <c r="F10" i="18"/>
  <c r="F9" i="18"/>
  <c r="F8" i="18"/>
  <c r="F7" i="18"/>
  <c r="F6" i="18"/>
  <c r="F63" i="18"/>
  <c r="F62" i="18"/>
  <c r="F61" i="18"/>
  <c r="F58" i="18"/>
  <c r="F57" i="18"/>
  <c r="F56" i="18"/>
  <c r="F55" i="18"/>
  <c r="F54" i="18"/>
  <c r="F53" i="18"/>
  <c r="F52" i="18"/>
  <c r="F48" i="18"/>
  <c r="F47" i="18"/>
  <c r="F46" i="18"/>
  <c r="F45" i="18"/>
  <c r="F37" i="18"/>
  <c r="F38" i="18"/>
  <c r="F39" i="18"/>
  <c r="F40" i="18"/>
  <c r="F41" i="18"/>
  <c r="F36" i="18"/>
  <c r="E59" i="18"/>
  <c r="D59" i="18"/>
  <c r="C59" i="18"/>
  <c r="B59" i="18"/>
  <c r="E49" i="18"/>
  <c r="D49" i="18"/>
  <c r="C49" i="18"/>
  <c r="B49" i="18"/>
  <c r="F49" i="18" s="1"/>
  <c r="E42" i="18"/>
  <c r="D42" i="18"/>
  <c r="C42" i="18"/>
  <c r="B42" i="18"/>
  <c r="F42" i="18" s="1"/>
  <c r="E28" i="18"/>
  <c r="D28" i="18"/>
  <c r="C28" i="18"/>
  <c r="B28" i="18"/>
  <c r="F28" i="18" s="1"/>
  <c r="H25" i="18"/>
  <c r="E18" i="18"/>
  <c r="D18" i="18"/>
  <c r="C18" i="18"/>
  <c r="G18" i="18" s="1"/>
  <c r="B18" i="18"/>
  <c r="E12" i="18"/>
  <c r="D12" i="18"/>
  <c r="C12" i="18"/>
  <c r="G12" i="18" s="1"/>
  <c r="B12" i="18"/>
  <c r="F12" i="18" s="1"/>
  <c r="E18" i="17"/>
  <c r="E19" i="17"/>
  <c r="E20" i="17"/>
  <c r="E21" i="17"/>
  <c r="E22" i="17"/>
  <c r="E23" i="17"/>
  <c r="E24" i="17"/>
  <c r="E17" i="17"/>
  <c r="F59" i="18" l="1"/>
  <c r="H45" i="18"/>
  <c r="G28" i="18"/>
  <c r="G42" i="18"/>
  <c r="G49" i="18"/>
  <c r="G59" i="18"/>
  <c r="H59" i="18" s="1"/>
  <c r="F18" i="18"/>
  <c r="H9" i="18"/>
  <c r="H10" i="18"/>
  <c r="H17" i="18"/>
  <c r="H30" i="18"/>
  <c r="H23" i="18"/>
  <c r="H7" i="18"/>
  <c r="H12" i="18"/>
  <c r="H16" i="18"/>
  <c r="H32" i="18"/>
  <c r="H6" i="18"/>
  <c r="H15" i="18"/>
  <c r="H31" i="18"/>
  <c r="H22" i="18"/>
  <c r="D8" i="17"/>
  <c r="E8" i="17" s="1"/>
  <c r="D4" i="17"/>
  <c r="E4" i="17" s="1"/>
  <c r="D5" i="17"/>
  <c r="E5" i="17" s="1"/>
  <c r="D6" i="17"/>
  <c r="E6" i="17" s="1"/>
  <c r="D7" i="17"/>
  <c r="E7" i="17" s="1"/>
  <c r="D9" i="17"/>
  <c r="E9" i="17" s="1"/>
  <c r="D10" i="17"/>
  <c r="E10" i="17" s="1"/>
  <c r="D11" i="17"/>
  <c r="E11" i="17" s="1"/>
  <c r="D12" i="17"/>
  <c r="E12" i="17" s="1"/>
  <c r="C25" i="17"/>
  <c r="B25" i="17"/>
  <c r="D24" i="17"/>
  <c r="D23" i="17"/>
  <c r="D22" i="17"/>
  <c r="D21" i="17"/>
  <c r="D20" i="17"/>
  <c r="D19" i="17"/>
  <c r="D18" i="17"/>
  <c r="D17" i="17"/>
  <c r="C13" i="17"/>
  <c r="B13" i="17"/>
  <c r="H49" i="18" l="1"/>
  <c r="H18" i="18"/>
  <c r="H42" i="18"/>
  <c r="H28" i="18"/>
  <c r="D25" i="17"/>
  <c r="D13" i="17"/>
  <c r="E8" i="13"/>
  <c r="F8" i="13" s="1"/>
  <c r="F20" i="12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I27" i="15"/>
  <c r="G27" i="15"/>
  <c r="D27" i="15"/>
  <c r="C27" i="15"/>
  <c r="B27" i="15"/>
  <c r="E26" i="15"/>
  <c r="H26" i="15" s="1"/>
  <c r="E25" i="15"/>
  <c r="F25" i="15" s="1"/>
  <c r="E24" i="15"/>
  <c r="H24" i="15" s="1"/>
  <c r="E23" i="15"/>
  <c r="H23" i="15" s="1"/>
  <c r="E22" i="15"/>
  <c r="H22" i="15" s="1"/>
  <c r="E21" i="15"/>
  <c r="F21" i="15" s="1"/>
  <c r="E20" i="15"/>
  <c r="H20" i="15" s="1"/>
  <c r="E19" i="15"/>
  <c r="F19" i="15" s="1"/>
  <c r="E18" i="15"/>
  <c r="H18" i="15" s="1"/>
  <c r="E17" i="15"/>
  <c r="H17" i="15" s="1"/>
  <c r="E16" i="15"/>
  <c r="H16" i="15" s="1"/>
  <c r="E15" i="15"/>
  <c r="H15" i="15" s="1"/>
  <c r="E14" i="15"/>
  <c r="H14" i="15" s="1"/>
  <c r="E13" i="15"/>
  <c r="H13" i="15" s="1"/>
  <c r="E12" i="15"/>
  <c r="F12" i="15" s="1"/>
  <c r="E11" i="15"/>
  <c r="H11" i="15" s="1"/>
  <c r="E10" i="15"/>
  <c r="H10" i="15" s="1"/>
  <c r="E9" i="15"/>
  <c r="H9" i="15" s="1"/>
  <c r="E8" i="15"/>
  <c r="F8" i="15" s="1"/>
  <c r="E7" i="15"/>
  <c r="H7" i="15" s="1"/>
  <c r="E6" i="15"/>
  <c r="H6" i="15" s="1"/>
  <c r="E5" i="15"/>
  <c r="F5" i="15" s="1"/>
  <c r="D21" i="14"/>
  <c r="G21" i="14" s="1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H33" i="14"/>
  <c r="F33" i="14"/>
  <c r="C33" i="14"/>
  <c r="B33" i="14"/>
  <c r="D32" i="14"/>
  <c r="G32" i="14" s="1"/>
  <c r="D31" i="14"/>
  <c r="G31" i="14" s="1"/>
  <c r="D30" i="14"/>
  <c r="E30" i="14" s="1"/>
  <c r="D29" i="14"/>
  <c r="G29" i="14" s="1"/>
  <c r="D28" i="14"/>
  <c r="E28" i="14" s="1"/>
  <c r="D27" i="14"/>
  <c r="G27" i="14" s="1"/>
  <c r="D26" i="14"/>
  <c r="E26" i="14" s="1"/>
  <c r="D25" i="14"/>
  <c r="G25" i="14" s="1"/>
  <c r="D24" i="14"/>
  <c r="E24" i="14" s="1"/>
  <c r="D23" i="14"/>
  <c r="G23" i="14" s="1"/>
  <c r="D22" i="14"/>
  <c r="E22" i="14" s="1"/>
  <c r="D20" i="14"/>
  <c r="E20" i="14" s="1"/>
  <c r="D19" i="14"/>
  <c r="E19" i="14" s="1"/>
  <c r="D18" i="14"/>
  <c r="E18" i="14" s="1"/>
  <c r="D17" i="14"/>
  <c r="E17" i="14" s="1"/>
  <c r="D16" i="14"/>
  <c r="G16" i="14" s="1"/>
  <c r="D15" i="14"/>
  <c r="E15" i="14" s="1"/>
  <c r="D14" i="14"/>
  <c r="E14" i="14" s="1"/>
  <c r="D13" i="14"/>
  <c r="G13" i="14" s="1"/>
  <c r="D12" i="14"/>
  <c r="G12" i="14" s="1"/>
  <c r="D11" i="14"/>
  <c r="G11" i="14" s="1"/>
  <c r="D10" i="14"/>
  <c r="E10" i="14" s="1"/>
  <c r="D9" i="14"/>
  <c r="G9" i="14" s="1"/>
  <c r="D8" i="14"/>
  <c r="G8" i="14" s="1"/>
  <c r="D7" i="14"/>
  <c r="E7" i="14" s="1"/>
  <c r="D6" i="14"/>
  <c r="G6" i="14" s="1"/>
  <c r="D5" i="14"/>
  <c r="G5" i="14" s="1"/>
  <c r="E17" i="13"/>
  <c r="H17" i="13" s="1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I31" i="13"/>
  <c r="G31" i="13"/>
  <c r="D31" i="13"/>
  <c r="C31" i="13"/>
  <c r="B31" i="13"/>
  <c r="E30" i="13"/>
  <c r="H30" i="13" s="1"/>
  <c r="E29" i="13"/>
  <c r="H29" i="13" s="1"/>
  <c r="E28" i="13"/>
  <c r="H28" i="13" s="1"/>
  <c r="E27" i="13"/>
  <c r="H27" i="13" s="1"/>
  <c r="E26" i="13"/>
  <c r="F26" i="13" s="1"/>
  <c r="E25" i="13"/>
  <c r="H25" i="13" s="1"/>
  <c r="E24" i="13"/>
  <c r="H24" i="13" s="1"/>
  <c r="E23" i="13"/>
  <c r="H23" i="13" s="1"/>
  <c r="E22" i="13"/>
  <c r="F22" i="13" s="1"/>
  <c r="E21" i="13"/>
  <c r="H21" i="13" s="1"/>
  <c r="E20" i="13"/>
  <c r="F20" i="13" s="1"/>
  <c r="E19" i="13"/>
  <c r="H19" i="13" s="1"/>
  <c r="E18" i="13"/>
  <c r="H18" i="13" s="1"/>
  <c r="E16" i="13"/>
  <c r="H16" i="13" s="1"/>
  <c r="E15" i="13"/>
  <c r="H15" i="13" s="1"/>
  <c r="E14" i="13"/>
  <c r="H14" i="13" s="1"/>
  <c r="E13" i="13"/>
  <c r="H13" i="13" s="1"/>
  <c r="E12" i="13"/>
  <c r="H12" i="13" s="1"/>
  <c r="E11" i="13"/>
  <c r="H11" i="13" s="1"/>
  <c r="E10" i="13"/>
  <c r="H10" i="13" s="1"/>
  <c r="E9" i="13"/>
  <c r="H9" i="13" s="1"/>
  <c r="E7" i="13"/>
  <c r="H7" i="13" s="1"/>
  <c r="E6" i="13"/>
  <c r="H6" i="13" s="1"/>
  <c r="E5" i="13"/>
  <c r="H5" i="13" s="1"/>
  <c r="E6" i="14" l="1"/>
  <c r="E31" i="14"/>
  <c r="G30" i="14"/>
  <c r="E27" i="14"/>
  <c r="E13" i="14"/>
  <c r="G26" i="14"/>
  <c r="E23" i="14"/>
  <c r="E9" i="14"/>
  <c r="G22" i="14"/>
  <c r="F13" i="15"/>
  <c r="F9" i="15"/>
  <c r="F26" i="15"/>
  <c r="F24" i="15"/>
  <c r="F18" i="15"/>
  <c r="F15" i="15"/>
  <c r="F11" i="15"/>
  <c r="F23" i="15"/>
  <c r="F20" i="15"/>
  <c r="F17" i="15"/>
  <c r="F16" i="15"/>
  <c r="F14" i="15"/>
  <c r="F10" i="15"/>
  <c r="F7" i="15"/>
  <c r="F22" i="15"/>
  <c r="F6" i="15"/>
  <c r="G28" i="14"/>
  <c r="G24" i="14"/>
  <c r="G20" i="14"/>
  <c r="G18" i="14"/>
  <c r="G15" i="14"/>
  <c r="E32" i="14"/>
  <c r="E29" i="14"/>
  <c r="E25" i="14"/>
  <c r="E21" i="14"/>
  <c r="E16" i="14"/>
  <c r="E12" i="14"/>
  <c r="E8" i="14"/>
  <c r="E5" i="14"/>
  <c r="G19" i="14"/>
  <c r="G17" i="14"/>
  <c r="G14" i="14"/>
  <c r="G10" i="14"/>
  <c r="G7" i="14"/>
  <c r="E11" i="14"/>
  <c r="F27" i="13"/>
  <c r="F19" i="13"/>
  <c r="F15" i="13"/>
  <c r="H8" i="13"/>
  <c r="H22" i="13"/>
  <c r="F30" i="13"/>
  <c r="H26" i="13"/>
  <c r="F21" i="13"/>
  <c r="F11" i="13"/>
  <c r="F25" i="13"/>
  <c r="F24" i="13"/>
  <c r="F18" i="13"/>
  <c r="F10" i="13"/>
  <c r="F7" i="13"/>
  <c r="H20" i="13"/>
  <c r="F28" i="13"/>
  <c r="F23" i="13"/>
  <c r="F17" i="13"/>
  <c r="F13" i="13"/>
  <c r="F9" i="13"/>
  <c r="F6" i="13"/>
  <c r="F16" i="13"/>
  <c r="F12" i="13"/>
  <c r="F5" i="13"/>
  <c r="F29" i="13"/>
  <c r="F14" i="13"/>
  <c r="E27" i="15"/>
  <c r="H5" i="15"/>
  <c r="H8" i="15"/>
  <c r="H12" i="15"/>
  <c r="H19" i="15"/>
  <c r="H21" i="15"/>
  <c r="H25" i="15"/>
  <c r="D33" i="14"/>
  <c r="E31" i="13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J33" i="12"/>
  <c r="H33" i="12"/>
  <c r="E33" i="12"/>
  <c r="D33" i="12"/>
  <c r="C33" i="12"/>
  <c r="B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19" i="11"/>
  <c r="F20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J34" i="11"/>
  <c r="H34" i="11"/>
  <c r="E34" i="11"/>
  <c r="D34" i="11"/>
  <c r="C34" i="11"/>
  <c r="B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J14" i="10"/>
  <c r="I14" i="10"/>
  <c r="H14" i="10"/>
  <c r="G14" i="10"/>
  <c r="F14" i="10"/>
  <c r="E14" i="10"/>
  <c r="D14" i="10"/>
  <c r="C14" i="10"/>
  <c r="B14" i="10"/>
  <c r="J11" i="10"/>
  <c r="I11" i="10"/>
  <c r="H11" i="10"/>
  <c r="G11" i="10"/>
  <c r="F11" i="10"/>
  <c r="E11" i="10"/>
  <c r="D11" i="10"/>
  <c r="C11" i="10"/>
  <c r="B11" i="10"/>
  <c r="K6" i="9"/>
  <c r="K7" i="9"/>
  <c r="K8" i="9"/>
  <c r="K9" i="9"/>
  <c r="K10" i="9"/>
  <c r="K11" i="9"/>
  <c r="K12" i="9"/>
  <c r="J16" i="9"/>
  <c r="I16" i="9"/>
  <c r="H16" i="9"/>
  <c r="G16" i="9"/>
  <c r="F16" i="9"/>
  <c r="E16" i="9"/>
  <c r="D16" i="9"/>
  <c r="C16" i="9"/>
  <c r="B16" i="9"/>
  <c r="K15" i="9"/>
  <c r="J13" i="9"/>
  <c r="I13" i="9"/>
  <c r="H13" i="9"/>
  <c r="G13" i="9"/>
  <c r="F13" i="9"/>
  <c r="E13" i="9"/>
  <c r="D13" i="9"/>
  <c r="C13" i="9"/>
  <c r="B13" i="9"/>
  <c r="K5" i="9"/>
  <c r="K14" i="8"/>
  <c r="J14" i="8"/>
  <c r="I14" i="8"/>
  <c r="H14" i="8"/>
  <c r="G14" i="8"/>
  <c r="F14" i="8"/>
  <c r="E14" i="8"/>
  <c r="D14" i="8"/>
  <c r="C14" i="8"/>
  <c r="B14" i="8"/>
  <c r="K11" i="8"/>
  <c r="K16" i="8" s="1"/>
  <c r="J11" i="8"/>
  <c r="I11" i="8"/>
  <c r="H11" i="8"/>
  <c r="G11" i="8"/>
  <c r="G16" i="8" s="1"/>
  <c r="F11" i="8"/>
  <c r="E11" i="8"/>
  <c r="D11" i="8"/>
  <c r="C11" i="8"/>
  <c r="C16" i="8" s="1"/>
  <c r="B11" i="8"/>
  <c r="J15" i="7"/>
  <c r="K15" i="7"/>
  <c r="I15" i="7"/>
  <c r="H15" i="7"/>
  <c r="G15" i="7"/>
  <c r="F15" i="7"/>
  <c r="E15" i="7"/>
  <c r="D15" i="7"/>
  <c r="C15" i="7"/>
  <c r="B15" i="7"/>
  <c r="I22" i="6"/>
  <c r="H22" i="6"/>
  <c r="G22" i="6"/>
  <c r="F22" i="6"/>
  <c r="E22" i="6"/>
  <c r="D22" i="6"/>
  <c r="C22" i="6"/>
  <c r="B22" i="6"/>
  <c r="J21" i="6"/>
  <c r="J20" i="6"/>
  <c r="I18" i="6"/>
  <c r="H18" i="6"/>
  <c r="G18" i="6"/>
  <c r="F18" i="6"/>
  <c r="E18" i="6"/>
  <c r="D18" i="6"/>
  <c r="C18" i="6"/>
  <c r="B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P16" i="5"/>
  <c r="P15" i="5"/>
  <c r="P12" i="5"/>
  <c r="P11" i="5"/>
  <c r="P10" i="5"/>
  <c r="P9" i="5"/>
  <c r="P8" i="5"/>
  <c r="P7" i="5"/>
  <c r="P6" i="5"/>
  <c r="P5" i="5"/>
  <c r="B17" i="5"/>
  <c r="B13" i="5"/>
  <c r="D17" i="5"/>
  <c r="E17" i="5"/>
  <c r="F17" i="5"/>
  <c r="G17" i="5"/>
  <c r="H17" i="5"/>
  <c r="I17" i="5"/>
  <c r="J17" i="5"/>
  <c r="K17" i="5"/>
  <c r="L17" i="5"/>
  <c r="D13" i="5"/>
  <c r="D19" i="5" s="1"/>
  <c r="E13" i="5"/>
  <c r="F13" i="5"/>
  <c r="F19" i="5" s="1"/>
  <c r="G13" i="5"/>
  <c r="G19" i="5" s="1"/>
  <c r="H13" i="5"/>
  <c r="I13" i="5"/>
  <c r="J13" i="5"/>
  <c r="K13" i="5"/>
  <c r="K19" i="5" s="1"/>
  <c r="L13" i="5"/>
  <c r="L19" i="5" s="1"/>
  <c r="M13" i="5"/>
  <c r="O17" i="5"/>
  <c r="N17" i="5"/>
  <c r="M17" i="5"/>
  <c r="C17" i="5"/>
  <c r="O13" i="5"/>
  <c r="O19" i="5" s="1"/>
  <c r="N13" i="5"/>
  <c r="C13" i="5"/>
  <c r="M26" i="4"/>
  <c r="M2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5" i="4"/>
  <c r="C23" i="4"/>
  <c r="D23" i="4"/>
  <c r="E23" i="4"/>
  <c r="F23" i="4"/>
  <c r="G23" i="4"/>
  <c r="G29" i="4" s="1"/>
  <c r="H23" i="4"/>
  <c r="I23" i="4"/>
  <c r="J23" i="4"/>
  <c r="K23" i="4"/>
  <c r="L23" i="4"/>
  <c r="B23" i="4"/>
  <c r="F27" i="4"/>
  <c r="G27" i="4"/>
  <c r="H27" i="4"/>
  <c r="I27" i="4"/>
  <c r="J27" i="4"/>
  <c r="K27" i="4"/>
  <c r="L27" i="4"/>
  <c r="E27" i="4"/>
  <c r="D27" i="4"/>
  <c r="C27" i="4"/>
  <c r="B27" i="4"/>
  <c r="E29" i="4"/>
  <c r="B13" i="3"/>
  <c r="C17" i="3"/>
  <c r="D17" i="3"/>
  <c r="E17" i="3"/>
  <c r="B17" i="3"/>
  <c r="F16" i="3"/>
  <c r="D16" i="10" l="1"/>
  <c r="H16" i="10"/>
  <c r="G6" i="11"/>
  <c r="I6" i="11"/>
  <c r="G14" i="11"/>
  <c r="I14" i="11"/>
  <c r="G26" i="11"/>
  <c r="I26" i="11"/>
  <c r="G7" i="11"/>
  <c r="I7" i="11"/>
  <c r="G11" i="11"/>
  <c r="I11" i="11"/>
  <c r="G15" i="11"/>
  <c r="I15" i="11"/>
  <c r="G18" i="11"/>
  <c r="I18" i="11"/>
  <c r="I23" i="11"/>
  <c r="G23" i="11"/>
  <c r="G27" i="11"/>
  <c r="I27" i="11"/>
  <c r="I31" i="11"/>
  <c r="G31" i="11"/>
  <c r="I8" i="11"/>
  <c r="G8" i="11"/>
  <c r="G12" i="11"/>
  <c r="I12" i="11"/>
  <c r="G16" i="11"/>
  <c r="I16" i="11"/>
  <c r="G21" i="11"/>
  <c r="I21" i="11"/>
  <c r="I24" i="11"/>
  <c r="G24" i="11"/>
  <c r="G28" i="11"/>
  <c r="I28" i="11"/>
  <c r="G32" i="11"/>
  <c r="I32" i="11"/>
  <c r="G20" i="11"/>
  <c r="I20" i="11"/>
  <c r="G5" i="11"/>
  <c r="I5" i="11"/>
  <c r="I9" i="11"/>
  <c r="G9" i="11"/>
  <c r="I13" i="11"/>
  <c r="G13" i="11"/>
  <c r="G22" i="11"/>
  <c r="I22" i="11"/>
  <c r="G25" i="11"/>
  <c r="I25" i="11"/>
  <c r="G29" i="11"/>
  <c r="I29" i="11"/>
  <c r="I33" i="11"/>
  <c r="G33" i="11"/>
  <c r="G19" i="11"/>
  <c r="I19" i="11"/>
  <c r="I10" i="11"/>
  <c r="G10" i="11"/>
  <c r="G17" i="11"/>
  <c r="I17" i="11"/>
  <c r="G30" i="11"/>
  <c r="I30" i="11"/>
  <c r="F33" i="12"/>
  <c r="F34" i="11"/>
  <c r="K16" i="9"/>
  <c r="K13" i="9"/>
  <c r="B16" i="8"/>
  <c r="F16" i="8"/>
  <c r="J16" i="8"/>
  <c r="D16" i="8"/>
  <c r="H16" i="8"/>
  <c r="E16" i="8"/>
  <c r="I16" i="8"/>
  <c r="K21" i="7"/>
  <c r="J21" i="7"/>
  <c r="F16" i="10"/>
  <c r="C16" i="10"/>
  <c r="G16" i="10"/>
  <c r="E16" i="10"/>
  <c r="I16" i="10"/>
  <c r="J16" i="10"/>
  <c r="B16" i="10"/>
  <c r="B18" i="9"/>
  <c r="F18" i="9"/>
  <c r="J18" i="9"/>
  <c r="C18" i="9"/>
  <c r="G18" i="9"/>
  <c r="D18" i="9"/>
  <c r="H18" i="9"/>
  <c r="E18" i="9"/>
  <c r="I18" i="9"/>
  <c r="E21" i="7"/>
  <c r="I21" i="7"/>
  <c r="D21" i="7"/>
  <c r="H21" i="7"/>
  <c r="B21" i="7"/>
  <c r="F21" i="7"/>
  <c r="C21" i="7"/>
  <c r="G21" i="7"/>
  <c r="D24" i="6"/>
  <c r="H24" i="6"/>
  <c r="F24" i="6"/>
  <c r="C24" i="6"/>
  <c r="G24" i="6"/>
  <c r="E24" i="6"/>
  <c r="I24" i="6"/>
  <c r="J18" i="6"/>
  <c r="J22" i="6"/>
  <c r="B24" i="6"/>
  <c r="M19" i="5"/>
  <c r="J19" i="5"/>
  <c r="I19" i="5"/>
  <c r="H19" i="5"/>
  <c r="E19" i="5"/>
  <c r="C19" i="5"/>
  <c r="P17" i="5"/>
  <c r="P13" i="5"/>
  <c r="B19" i="5"/>
  <c r="N19" i="5"/>
  <c r="L29" i="4"/>
  <c r="M27" i="4"/>
  <c r="K29" i="4"/>
  <c r="M23" i="4"/>
  <c r="J29" i="4"/>
  <c r="I29" i="4"/>
  <c r="H29" i="4"/>
  <c r="F29" i="4"/>
  <c r="D29" i="4"/>
  <c r="B29" i="4"/>
  <c r="C29" i="4"/>
  <c r="F15" i="3"/>
  <c r="E13" i="3"/>
  <c r="E19" i="3" s="1"/>
  <c r="D13" i="3"/>
  <c r="C13" i="3"/>
  <c r="F12" i="3"/>
  <c r="F11" i="3"/>
  <c r="F10" i="3"/>
  <c r="F9" i="3"/>
  <c r="F8" i="3"/>
  <c r="F7" i="3"/>
  <c r="F6" i="3"/>
  <c r="F5" i="3"/>
  <c r="I31" i="2"/>
  <c r="I24" i="2"/>
  <c r="I17" i="2"/>
  <c r="H24" i="2"/>
  <c r="H17" i="2"/>
  <c r="C24" i="2"/>
  <c r="D24" i="2"/>
  <c r="E24" i="2"/>
  <c r="F24" i="2"/>
  <c r="B24" i="2"/>
  <c r="C17" i="2"/>
  <c r="D17" i="2"/>
  <c r="E17" i="2"/>
  <c r="F17" i="2"/>
  <c r="B17" i="2"/>
  <c r="G26" i="2"/>
  <c r="G16" i="2"/>
  <c r="G21" i="2"/>
  <c r="G22" i="2"/>
  <c r="G11" i="2"/>
  <c r="G13" i="2"/>
  <c r="G15" i="2"/>
  <c r="G14" i="2"/>
  <c r="G30" i="2"/>
  <c r="G29" i="2"/>
  <c r="D31" i="2"/>
  <c r="F31" i="2"/>
  <c r="G6" i="2"/>
  <c r="G7" i="2"/>
  <c r="G8" i="2"/>
  <c r="G9" i="2"/>
  <c r="G10" i="2"/>
  <c r="G12" i="2"/>
  <c r="G19" i="2"/>
  <c r="G20" i="2"/>
  <c r="G23" i="2"/>
  <c r="G5" i="2"/>
  <c r="H31" i="2"/>
  <c r="E31" i="2"/>
  <c r="C31" i="2"/>
  <c r="B31" i="2"/>
  <c r="G20" i="1"/>
  <c r="G19" i="1"/>
  <c r="G18" i="1"/>
  <c r="G17" i="1"/>
  <c r="G21" i="1" s="1"/>
  <c r="G16" i="1"/>
  <c r="F21" i="1"/>
  <c r="E21" i="1"/>
  <c r="D21" i="1"/>
  <c r="C21" i="1"/>
  <c r="B21" i="1"/>
  <c r="G8" i="1"/>
  <c r="C9" i="1"/>
  <c r="D9" i="1"/>
  <c r="E9" i="1"/>
  <c r="F9" i="1"/>
  <c r="B9" i="1"/>
  <c r="G7" i="1"/>
  <c r="G6" i="1"/>
  <c r="G5" i="1"/>
  <c r="G4" i="1"/>
  <c r="M29" i="4" l="1"/>
  <c r="K18" i="9"/>
  <c r="J24" i="6"/>
  <c r="P19" i="5"/>
  <c r="D19" i="3"/>
  <c r="C19" i="3"/>
  <c r="F17" i="3"/>
  <c r="B19" i="3"/>
  <c r="F13" i="3"/>
  <c r="E27" i="2"/>
  <c r="B27" i="2"/>
  <c r="B33" i="2" s="1"/>
  <c r="I27" i="2"/>
  <c r="I33" i="2" s="1"/>
  <c r="F27" i="2"/>
  <c r="F33" i="2" s="1"/>
  <c r="H27" i="2"/>
  <c r="H33" i="2" s="1"/>
  <c r="G17" i="2"/>
  <c r="D27" i="2"/>
  <c r="D33" i="2" s="1"/>
  <c r="C27" i="2"/>
  <c r="C33" i="2" s="1"/>
  <c r="G24" i="2"/>
  <c r="G31" i="2"/>
  <c r="E33" i="2"/>
  <c r="G9" i="1"/>
  <c r="F19" i="3" l="1"/>
  <c r="G27" i="2"/>
  <c r="G33" i="2"/>
</calcChain>
</file>

<file path=xl/sharedStrings.xml><?xml version="1.0" encoding="utf-8"?>
<sst xmlns="http://schemas.openxmlformats.org/spreadsheetml/2006/main" count="1076" uniqueCount="367">
  <si>
    <t>Phase</t>
  </si>
  <si>
    <t xml:space="preserve">Very Good </t>
  </si>
  <si>
    <t>Quite Good</t>
  </si>
  <si>
    <t>Moderate</t>
  </si>
  <si>
    <t>Quite Poor</t>
  </si>
  <si>
    <t>Very Poor</t>
  </si>
  <si>
    <t>Total</t>
  </si>
  <si>
    <t>Table 1: NIAB Huntingdon Road, Cambridge: Animal Bone Preservation by Context</t>
  </si>
  <si>
    <t>Table 2: NIAB Huntingdon Road, Cambridge: Animal Bone Preservation (NISP)</t>
  </si>
  <si>
    <t>%</t>
  </si>
  <si>
    <t>3</t>
  </si>
  <si>
    <t>4</t>
  </si>
  <si>
    <t>Sieved</t>
  </si>
  <si>
    <t>Mammal</t>
  </si>
  <si>
    <t>Domestic</t>
  </si>
  <si>
    <t>Cow:S/G:Pig</t>
  </si>
  <si>
    <t>Cattle</t>
  </si>
  <si>
    <t>Sheep/Goat</t>
  </si>
  <si>
    <t>Pig</t>
  </si>
  <si>
    <t>Horse</t>
  </si>
  <si>
    <t>Dog</t>
  </si>
  <si>
    <t>Cat</t>
  </si>
  <si>
    <t>Red Deer</t>
  </si>
  <si>
    <t>Hare</t>
  </si>
  <si>
    <t>Domestic Fowl</t>
  </si>
  <si>
    <t>Corvid</t>
  </si>
  <si>
    <t>Total Identified</t>
  </si>
  <si>
    <t>Unid. Mammal</t>
  </si>
  <si>
    <t>Unid. Bird</t>
  </si>
  <si>
    <t>Total Undentified</t>
  </si>
  <si>
    <t>Counts are of numbers of individual specimens (NISP)</t>
  </si>
  <si>
    <t>Totals include bones in associated bone groups</t>
  </si>
  <si>
    <t>Totals  include bones in sieved samples</t>
  </si>
  <si>
    <t>Table 3: NIAB Huntingdon Road, Cambridge: Animal Bone Species Counts by Phase</t>
  </si>
  <si>
    <t>5</t>
  </si>
  <si>
    <t>6</t>
  </si>
  <si>
    <t>7</t>
  </si>
  <si>
    <t>% excludes ABGs</t>
  </si>
  <si>
    <t>Total includes bones in associated bone groups (ABGs) and bones from sieved samples</t>
  </si>
  <si>
    <t>Badger</t>
  </si>
  <si>
    <t>Roe Deer</t>
  </si>
  <si>
    <t>Dog/Fox</t>
  </si>
  <si>
    <t>Duck</t>
  </si>
  <si>
    <t>Sparrowhawk</t>
  </si>
  <si>
    <t>Red Kite</t>
  </si>
  <si>
    <t>Frog</t>
  </si>
  <si>
    <t xml:space="preserve">Mole </t>
  </si>
  <si>
    <t>Total Mammal</t>
  </si>
  <si>
    <t>Total Bird</t>
  </si>
  <si>
    <t xml:space="preserve">Bones in </t>
  </si>
  <si>
    <t>ABGs</t>
  </si>
  <si>
    <t>All AGBs are from Phase 5 apart from one dog (NISP = 48) from Phase 4</t>
  </si>
  <si>
    <t>Table 4:  NIAB Huntingdon Road, Cambridge: Animal Bone Species Counts by Site Land Landscape Phase 4</t>
  </si>
  <si>
    <t>Site Landscape</t>
  </si>
  <si>
    <t>18</t>
  </si>
  <si>
    <t>19</t>
  </si>
  <si>
    <t>Unid Bird</t>
  </si>
  <si>
    <t>8</t>
  </si>
  <si>
    <t>9</t>
  </si>
  <si>
    <t>10</t>
  </si>
  <si>
    <t>11</t>
  </si>
  <si>
    <t>12</t>
  </si>
  <si>
    <t>21</t>
  </si>
  <si>
    <t>23</t>
  </si>
  <si>
    <t>24</t>
  </si>
  <si>
    <t>25</t>
  </si>
  <si>
    <t>Mole</t>
  </si>
  <si>
    <t>Landscape</t>
  </si>
  <si>
    <t>Table 5:  NIAB Huntingdon Road, Cambridge: Animal Bone Species Counts by Landscape Phase 4</t>
  </si>
  <si>
    <t>51</t>
  </si>
  <si>
    <t>52</t>
  </si>
  <si>
    <t>53</t>
  </si>
  <si>
    <t>54</t>
  </si>
  <si>
    <t>55</t>
  </si>
  <si>
    <t>56</t>
  </si>
  <si>
    <t>59</t>
  </si>
  <si>
    <t>57</t>
  </si>
  <si>
    <t>58</t>
  </si>
  <si>
    <t>13</t>
  </si>
  <si>
    <t>14</t>
  </si>
  <si>
    <t>15</t>
  </si>
  <si>
    <t>16</t>
  </si>
  <si>
    <t>17</t>
  </si>
  <si>
    <t>20</t>
  </si>
  <si>
    <t>28</t>
  </si>
  <si>
    <t>22</t>
  </si>
  <si>
    <t>75</t>
  </si>
  <si>
    <t>74</t>
  </si>
  <si>
    <t>26</t>
  </si>
  <si>
    <t>27</t>
  </si>
  <si>
    <t>72</t>
  </si>
  <si>
    <t>29</t>
  </si>
  <si>
    <t>30</t>
  </si>
  <si>
    <t>31</t>
  </si>
  <si>
    <t>32</t>
  </si>
  <si>
    <t>33</t>
  </si>
  <si>
    <t>34</t>
  </si>
  <si>
    <t>35</t>
  </si>
  <si>
    <t>37</t>
  </si>
  <si>
    <t>38</t>
  </si>
  <si>
    <t>40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</si>
  <si>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</si>
  <si>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</si>
  <si>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</si>
  <si>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</si>
  <si>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</si>
  <si>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</si>
  <si>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</si>
  <si>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</si>
  <si>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</si>
  <si>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77</t>
  </si>
  <si>
    <t>78</t>
  </si>
  <si>
    <t>79</t>
  </si>
  <si>
    <t>80</t>
  </si>
  <si>
    <t>88</t>
  </si>
  <si>
    <t>89</t>
  </si>
  <si>
    <t>90</t>
  </si>
  <si>
    <t>86</t>
  </si>
  <si>
    <t>87</t>
  </si>
  <si>
    <t>NISP</t>
  </si>
  <si>
    <t>Bones</t>
  </si>
  <si>
    <t>in ABG</t>
  </si>
  <si>
    <t>ex.ABG</t>
  </si>
  <si>
    <t>Horncore</t>
  </si>
  <si>
    <t>Maxilla</t>
  </si>
  <si>
    <t>Skull</t>
  </si>
  <si>
    <t>Mandible</t>
  </si>
  <si>
    <t>Hyoid</t>
  </si>
  <si>
    <t>Loose Teeth</t>
  </si>
  <si>
    <t>Scapula</t>
  </si>
  <si>
    <t>Humerus</t>
  </si>
  <si>
    <t>Radius</t>
  </si>
  <si>
    <t>Ulna</t>
  </si>
  <si>
    <t>Pelvis</t>
  </si>
  <si>
    <t>Femur</t>
  </si>
  <si>
    <t>Tibia</t>
  </si>
  <si>
    <t>Carpals</t>
  </si>
  <si>
    <t>Astragalus</t>
  </si>
  <si>
    <t>Calcaneus</t>
  </si>
  <si>
    <t>Centroquartal</t>
  </si>
  <si>
    <t>Metacarpal</t>
  </si>
  <si>
    <t>Metatarsal</t>
  </si>
  <si>
    <t>Metapodial</t>
  </si>
  <si>
    <t>Phalanx 1</t>
  </si>
  <si>
    <t>Phalanx 2</t>
  </si>
  <si>
    <t>Phalanx 3</t>
  </si>
  <si>
    <t>Atlas (VC1)</t>
  </si>
  <si>
    <t>Axis (VC2)</t>
  </si>
  <si>
    <t>Cervical V</t>
  </si>
  <si>
    <t>Thoracic V</t>
  </si>
  <si>
    <t>Lumbar V</t>
  </si>
  <si>
    <t>Sacral V</t>
  </si>
  <si>
    <t>Caudal V</t>
  </si>
  <si>
    <t>Ribs</t>
  </si>
  <si>
    <t>NISP = number of individual specimens; ABG animal bone groups</t>
  </si>
  <si>
    <t>Total counts include elements in associated groups and sieved samples</t>
  </si>
  <si>
    <t>MNE</t>
  </si>
  <si>
    <t>WBE</t>
  </si>
  <si>
    <t>WBE/</t>
  </si>
  <si>
    <t>Highest MNE</t>
  </si>
  <si>
    <t>MNE = minimum number of elements represented</t>
  </si>
  <si>
    <t>WBE = whole bone equivalent</t>
  </si>
  <si>
    <t>Counts based on the best represented zone</t>
  </si>
  <si>
    <t>Raw counts of phalanges divided by 4</t>
  </si>
  <si>
    <t>Raw counts of carpals divided by 6</t>
  </si>
  <si>
    <t>Other tarsals</t>
  </si>
  <si>
    <t>Fibula</t>
  </si>
  <si>
    <t>Peripheral Mp</t>
  </si>
  <si>
    <t>Vertebrae</t>
  </si>
  <si>
    <t>Patella</t>
  </si>
  <si>
    <t>Raw counts of phalanges divided by 2</t>
  </si>
  <si>
    <t>Raw counts of phalanges divided by 8</t>
  </si>
  <si>
    <t>Raw counts of metapodials divided by 4</t>
  </si>
  <si>
    <t>k</t>
  </si>
  <si>
    <t>Skull frag</t>
  </si>
  <si>
    <t>c</t>
  </si>
  <si>
    <t xml:space="preserve">k = fine incision (knife); c = heavy blade or chop mark; b = heavy blade skim </t>
  </si>
  <si>
    <t>a - axially split; t = traversely split; s = sawn</t>
  </si>
  <si>
    <t>Totals include specimens with more than one type of butchery mark</t>
  </si>
  <si>
    <t>k2 t</t>
  </si>
  <si>
    <t xml:space="preserve">Horncore </t>
  </si>
  <si>
    <t>k5</t>
  </si>
  <si>
    <t>c2 k7</t>
  </si>
  <si>
    <t>c s</t>
  </si>
  <si>
    <t>k2</t>
  </si>
  <si>
    <t>k3</t>
  </si>
  <si>
    <t>Rib</t>
  </si>
  <si>
    <t>c k3</t>
  </si>
  <si>
    <t>b c k</t>
  </si>
  <si>
    <t>Atlas</t>
  </si>
  <si>
    <t>Axis</t>
  </si>
  <si>
    <t>b k s</t>
  </si>
  <si>
    <t>c s2</t>
  </si>
  <si>
    <t>b c2 k</t>
  </si>
  <si>
    <t>b c3 k</t>
  </si>
  <si>
    <t>c2 k3</t>
  </si>
  <si>
    <t>b6 k3</t>
  </si>
  <si>
    <t>c k</t>
  </si>
  <si>
    <t>b c10 k25 s t</t>
  </si>
  <si>
    <t>b9 c9 k19 s3</t>
  </si>
  <si>
    <t>c2 s2</t>
  </si>
  <si>
    <t>c2 k10</t>
  </si>
  <si>
    <t>b6 c k6</t>
  </si>
  <si>
    <t>b c2 k6</t>
  </si>
  <si>
    <t>c2 k6</t>
  </si>
  <si>
    <t>b c3 k3</t>
  </si>
  <si>
    <t>b k2 s</t>
  </si>
  <si>
    <t>k4 t</t>
  </si>
  <si>
    <t>c k2</t>
  </si>
  <si>
    <t>b10 c19 k44 s4 t</t>
  </si>
  <si>
    <t>Cum %</t>
  </si>
  <si>
    <t>Stage 1</t>
  </si>
  <si>
    <t>Stage 2</t>
  </si>
  <si>
    <t>Stage 3</t>
  </si>
  <si>
    <t>Stage 4</t>
  </si>
  <si>
    <t>Stage 5</t>
  </si>
  <si>
    <t>Stage 6</t>
  </si>
  <si>
    <t>Stage 6-7</t>
  </si>
  <si>
    <t>Stage 7</t>
  </si>
  <si>
    <t>Sheep/</t>
  </si>
  <si>
    <t>Goat</t>
  </si>
  <si>
    <t>Stage 3-4</t>
  </si>
  <si>
    <t>Stage 1 = 4th deciduous premolars (dp4) not in wear</t>
  </si>
  <si>
    <t>Stage 2 = dp4 in wear; 1st molar (M1) not in wear</t>
  </si>
  <si>
    <t>Stage 3 = M1 in wear; 2nd molar (M2) not in wear</t>
  </si>
  <si>
    <t>Stage 4 = M2 in wear; 3rd molar (M3) and permanent premolars not in wear</t>
  </si>
  <si>
    <t>Stage 5 = M3 in wear; 4th permanent premolar (P4) not in wear (Cattle)</t>
  </si>
  <si>
    <t>Stage 5 = M3 in wear; M1 at Grant (1982) wear stage g (S/G)</t>
  </si>
  <si>
    <t>Stage 6 = P4 in wear; M3 &lt; Grant wear stage k (Cattle)</t>
  </si>
  <si>
    <t>Stage 6 = M1 at Grant wear stages h-m; M2 at Grant wear stage g (S/G)</t>
  </si>
  <si>
    <t>Stage 7 = M3 at Grant wear stages k-m (Cattle)</t>
  </si>
  <si>
    <t>Stage 7 = M1 and M2 at Grant wear stages h-m (S/G)</t>
  </si>
  <si>
    <t>Stage 4-5</t>
  </si>
  <si>
    <t>Early Fusing</t>
  </si>
  <si>
    <t>U</t>
  </si>
  <si>
    <t>F</t>
  </si>
  <si>
    <t>%F</t>
  </si>
  <si>
    <t>Radius P</t>
  </si>
  <si>
    <t>Scapula D</t>
  </si>
  <si>
    <t>Acetabulum</t>
  </si>
  <si>
    <t>Humerus D</t>
  </si>
  <si>
    <t>1st Phalanx P</t>
  </si>
  <si>
    <t>2nd Phalanx P</t>
  </si>
  <si>
    <t>Later Fusing</t>
  </si>
  <si>
    <t>Tibia D</t>
  </si>
  <si>
    <t>Metacarpal D</t>
  </si>
  <si>
    <t>Metatarsal D</t>
  </si>
  <si>
    <t>Metapodial D</t>
  </si>
  <si>
    <t>Latest Fusing</t>
  </si>
  <si>
    <t>Ulna P</t>
  </si>
  <si>
    <t>Femur D</t>
  </si>
  <si>
    <t>Radius D</t>
  </si>
  <si>
    <t>Humerus P</t>
  </si>
  <si>
    <t>Femur P</t>
  </si>
  <si>
    <t>Calcaneus P</t>
  </si>
  <si>
    <t>Tibia P</t>
  </si>
  <si>
    <t>Vertebrae Cn</t>
  </si>
  <si>
    <t>Vertebrae Cd</t>
  </si>
  <si>
    <t>P = proximal; D = distal; Cn = cranial; Cd = caudal; U = unfused; F = fused</t>
  </si>
  <si>
    <t>Unfused includes specimens that are just fusing (&gt; 50% of fusion line visible)</t>
  </si>
  <si>
    <t>Measurements (mm)</t>
  </si>
  <si>
    <t>Mean</t>
  </si>
  <si>
    <t>Horncore Bp</t>
  </si>
  <si>
    <t>Astragalus Bd</t>
  </si>
  <si>
    <t>Astragalus GLl</t>
  </si>
  <si>
    <t>Humerus BT</t>
  </si>
  <si>
    <t>Metacarpal Bp</t>
  </si>
  <si>
    <t>Metacarpal Bd</t>
  </si>
  <si>
    <t>Metatarsal Bp</t>
  </si>
  <si>
    <t>Metatarsal Bd</t>
  </si>
  <si>
    <t>Radius BFp</t>
  </si>
  <si>
    <t>Scapula SLC</t>
  </si>
  <si>
    <t>Tibia Bd</t>
  </si>
  <si>
    <t>Withers Ht (cm)</t>
  </si>
  <si>
    <t>Scapula GLP</t>
  </si>
  <si>
    <t xml:space="preserve">Bp = proximal breadth; BFp = breadth proximal articular surface; BT = breadth distal trochlea;  Bd = distal breadth; </t>
  </si>
  <si>
    <t>GLl = greatest lateral length; LG = length glenoid cavity; SLC = minimum breadth of neck; GLP length of glenoid process</t>
  </si>
  <si>
    <r>
      <t xml:space="preserve">35.3 </t>
    </r>
    <r>
      <rPr>
        <sz val="10"/>
        <rFont val="Times New Roman"/>
        <family val="1"/>
      </rPr>
      <t xml:space="preserve">36.1 36.6 </t>
    </r>
    <r>
      <rPr>
        <b/>
        <sz val="10"/>
        <rFont val="Times New Roman"/>
        <family val="1"/>
      </rPr>
      <t xml:space="preserve">36.9 </t>
    </r>
    <r>
      <rPr>
        <sz val="10"/>
        <rFont val="Times New Roman"/>
        <family val="1"/>
      </rPr>
      <t xml:space="preserve"> 38.5 </t>
    </r>
    <r>
      <rPr>
        <b/>
        <sz val="10"/>
        <rFont val="Times New Roman"/>
        <family val="1"/>
      </rPr>
      <t xml:space="preserve">39.3 </t>
    </r>
    <r>
      <rPr>
        <sz val="10"/>
        <rFont val="Times New Roman"/>
        <family val="1"/>
      </rPr>
      <t>42.0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42.5 42.9 </t>
    </r>
    <r>
      <rPr>
        <b/>
        <sz val="10"/>
        <rFont val="Times New Roman"/>
        <family val="1"/>
      </rPr>
      <t>47.3</t>
    </r>
    <r>
      <rPr>
        <sz val="10"/>
        <rFont val="Times New Roman"/>
        <family val="1"/>
      </rPr>
      <t xml:space="preserve"> 48.0</t>
    </r>
  </si>
  <si>
    <r>
      <rPr>
        <sz val="10"/>
        <rFont val="Times New Roman"/>
        <family val="1"/>
      </rPr>
      <t xml:space="preserve">56.8 </t>
    </r>
    <r>
      <rPr>
        <b/>
        <sz val="10"/>
        <rFont val="Times New Roman"/>
        <family val="1"/>
      </rPr>
      <t xml:space="preserve">57.6 58.7 </t>
    </r>
    <r>
      <rPr>
        <sz val="10"/>
        <rFont val="Times New Roman"/>
        <family val="1"/>
      </rPr>
      <t xml:space="preserve"> 61.7 67.3 68.5</t>
    </r>
    <r>
      <rPr>
        <b/>
        <sz val="10"/>
        <rFont val="Times New Roman"/>
        <family val="1"/>
      </rPr>
      <t xml:space="preserve"> 68.6</t>
    </r>
    <r>
      <rPr>
        <sz val="10"/>
        <rFont val="Times New Roman"/>
        <family val="1"/>
      </rPr>
      <t xml:space="preserve"> 76.0</t>
    </r>
  </si>
  <si>
    <t>Femur DC</t>
  </si>
  <si>
    <r>
      <t>35.3</t>
    </r>
    <r>
      <rPr>
        <sz val="10"/>
        <rFont val="Times New Roman"/>
        <family val="1"/>
      </rPr>
      <t xml:space="preserve"> 42.3 43.6 48.2 48.9 50.9 51.1</t>
    </r>
  </si>
  <si>
    <r>
      <t>36.0 41.1 44.2</t>
    </r>
    <r>
      <rPr>
        <sz val="10"/>
        <rFont val="Times New Roman"/>
        <family val="1"/>
      </rPr>
      <t xml:space="preserve"> 46.4 49.0 51.7 53.5 </t>
    </r>
  </si>
  <si>
    <r>
      <t xml:space="preserve">59.4 63.7 64.7 66.0 67.6 69.0 69.5 70.5 </t>
    </r>
    <r>
      <rPr>
        <sz val="10"/>
        <rFont val="Times New Roman"/>
        <family val="1"/>
      </rPr>
      <t>72.8 73.7 76.2 76.4</t>
    </r>
  </si>
  <si>
    <r>
      <t xml:space="preserve">46.2 46.4 48.1 50.5 50.8 </t>
    </r>
    <r>
      <rPr>
        <sz val="10"/>
        <rFont val="Times New Roman"/>
        <family val="1"/>
      </rPr>
      <t xml:space="preserve"> 52.8 </t>
    </r>
    <r>
      <rPr>
        <b/>
        <sz val="10"/>
        <rFont val="Times New Roman"/>
        <family val="1"/>
      </rPr>
      <t xml:space="preserve">53.1 </t>
    </r>
    <r>
      <rPr>
        <sz val="10"/>
        <rFont val="Times New Roman"/>
        <family val="1"/>
      </rPr>
      <t xml:space="preserve">54.2 55.3 57.3 </t>
    </r>
    <r>
      <rPr>
        <b/>
        <sz val="10"/>
        <rFont val="Times New Roman"/>
        <family val="1"/>
      </rPr>
      <t>57.6</t>
    </r>
    <r>
      <rPr>
        <sz val="10"/>
        <rFont val="Times New Roman"/>
        <family val="1"/>
      </rPr>
      <t xml:space="preserve"> 58.6 64.5 65.2 66.8</t>
    </r>
  </si>
  <si>
    <r>
      <t xml:space="preserve">48.1 49.1 53.6 </t>
    </r>
    <r>
      <rPr>
        <sz val="10"/>
        <rFont val="Times New Roman"/>
        <family val="1"/>
      </rPr>
      <t xml:space="preserve"> 55.6 58.9 60.3 62.7 64.1 65.6 66.2 67.8</t>
    </r>
  </si>
  <si>
    <r>
      <rPr>
        <sz val="10"/>
        <rFont val="Times New Roman"/>
        <family val="1"/>
      </rPr>
      <t xml:space="preserve">50.1 </t>
    </r>
    <r>
      <rPr>
        <b/>
        <sz val="10"/>
        <rFont val="Times New Roman"/>
        <family val="1"/>
      </rPr>
      <t xml:space="preserve">53.8 </t>
    </r>
    <r>
      <rPr>
        <sz val="10"/>
        <rFont val="Times New Roman"/>
        <family val="1"/>
      </rPr>
      <t xml:space="preserve">53.8 55.2 58.7 59.4 60.8 </t>
    </r>
  </si>
  <si>
    <r>
      <rPr>
        <sz val="10"/>
        <rFont val="Times New Roman"/>
        <family val="1"/>
      </rPr>
      <t xml:space="preserve">62.0 64.8 69.1 </t>
    </r>
    <r>
      <rPr>
        <b/>
        <sz val="10"/>
        <rFont val="Times New Roman"/>
        <family val="1"/>
      </rPr>
      <t xml:space="preserve">70.2 </t>
    </r>
    <r>
      <rPr>
        <sz val="10"/>
        <rFont val="Times New Roman"/>
        <family val="1"/>
      </rPr>
      <t xml:space="preserve">76.9 79.0 82.0  </t>
    </r>
  </si>
  <si>
    <t>Radius Dp</t>
  </si>
  <si>
    <t>DC = depth caput; Dp proximal depth</t>
  </si>
  <si>
    <r>
      <rPr>
        <b/>
        <sz val="10"/>
        <rFont val="Times New Roman"/>
        <family val="1"/>
      </rPr>
      <t xml:space="preserve">33.7 </t>
    </r>
    <r>
      <rPr>
        <sz val="10"/>
        <rFont val="Times New Roman"/>
        <family val="1"/>
      </rPr>
      <t xml:space="preserve">34.5 </t>
    </r>
    <r>
      <rPr>
        <b/>
        <sz val="10"/>
        <rFont val="Times New Roman"/>
        <family val="1"/>
      </rPr>
      <t xml:space="preserve">35.7 </t>
    </r>
    <r>
      <rPr>
        <sz val="10"/>
        <rFont val="Times New Roman"/>
        <family val="1"/>
      </rPr>
      <t xml:space="preserve">37.1 37.5 </t>
    </r>
    <r>
      <rPr>
        <b/>
        <sz val="10"/>
        <rFont val="Times New Roman"/>
        <family val="1"/>
      </rPr>
      <t>37.8</t>
    </r>
    <r>
      <rPr>
        <sz val="10"/>
        <rFont val="Times New Roman"/>
        <family val="1"/>
      </rPr>
      <t xml:space="preserve"> 38.2 39.9 43.7 46.4</t>
    </r>
  </si>
  <si>
    <r>
      <rPr>
        <sz val="10"/>
        <rFont val="Times New Roman"/>
        <family val="1"/>
      </rPr>
      <t xml:space="preserve">51.9 </t>
    </r>
    <r>
      <rPr>
        <b/>
        <sz val="10"/>
        <rFont val="Times New Roman"/>
        <family val="1"/>
      </rPr>
      <t xml:space="preserve">53.5 57.8 </t>
    </r>
    <r>
      <rPr>
        <sz val="10"/>
        <rFont val="Times New Roman"/>
        <family val="1"/>
      </rPr>
      <t xml:space="preserve">65.7 70.5 70.9 72.1 73.7 83.8 84.5 </t>
    </r>
  </si>
  <si>
    <r>
      <t xml:space="preserve">40.0 41.4 </t>
    </r>
    <r>
      <rPr>
        <sz val="10"/>
        <rFont val="Times New Roman"/>
        <family val="1"/>
      </rPr>
      <t xml:space="preserve">46.7 47.0 52.2 54.7 55.0 55.5 59.9 61.8 62.6 </t>
    </r>
  </si>
  <si>
    <r>
      <rPr>
        <b/>
        <sz val="10"/>
        <rFont val="Times New Roman"/>
        <family val="1"/>
      </rPr>
      <t xml:space="preserve">51.0 51.4 52.7 </t>
    </r>
    <r>
      <rPr>
        <sz val="10"/>
        <rFont val="Times New Roman"/>
        <family val="1"/>
      </rPr>
      <t xml:space="preserve"> 53.6 53.7 </t>
    </r>
    <r>
      <rPr>
        <b/>
        <sz val="10"/>
        <rFont val="Times New Roman"/>
        <family val="1"/>
      </rPr>
      <t xml:space="preserve">54.0 54.5 54.8 </t>
    </r>
    <r>
      <rPr>
        <sz val="10"/>
        <rFont val="Times New Roman"/>
        <family val="1"/>
      </rPr>
      <t xml:space="preserve"> 58.2 </t>
    </r>
    <r>
      <rPr>
        <b/>
        <sz val="10"/>
        <rFont val="Times New Roman"/>
        <family val="1"/>
      </rPr>
      <t>59.6</t>
    </r>
    <r>
      <rPr>
        <sz val="10"/>
        <rFont val="Times New Roman"/>
        <family val="1"/>
      </rPr>
      <t xml:space="preserve"> 61.2 71.8  </t>
    </r>
  </si>
  <si>
    <t>Tibia Dd</t>
  </si>
  <si>
    <r>
      <t xml:space="preserve">38.2 </t>
    </r>
    <r>
      <rPr>
        <sz val="10"/>
        <rFont val="Times New Roman"/>
        <family val="1"/>
      </rPr>
      <t xml:space="preserve"> 38.9 </t>
    </r>
    <r>
      <rPr>
        <b/>
        <sz val="10"/>
        <rFont val="Times New Roman"/>
        <family val="1"/>
      </rPr>
      <t xml:space="preserve">39.4 </t>
    </r>
    <r>
      <rPr>
        <sz val="10"/>
        <rFont val="Times New Roman"/>
        <family val="1"/>
      </rPr>
      <t xml:space="preserve"> 39.5 </t>
    </r>
    <r>
      <rPr>
        <b/>
        <sz val="10"/>
        <rFont val="Times New Roman"/>
        <family val="1"/>
      </rPr>
      <t xml:space="preserve">39.6 40.9 41.0 42.1 </t>
    </r>
    <r>
      <rPr>
        <sz val="10"/>
        <rFont val="Times New Roman"/>
        <family val="1"/>
      </rPr>
      <t xml:space="preserve">42.7 47.1 </t>
    </r>
    <r>
      <rPr>
        <b/>
        <sz val="10"/>
        <rFont val="Times New Roman"/>
        <family val="1"/>
      </rPr>
      <t xml:space="preserve">48.2 </t>
    </r>
    <r>
      <rPr>
        <sz val="10"/>
        <rFont val="Times New Roman"/>
        <family val="1"/>
      </rPr>
      <t>55.0</t>
    </r>
  </si>
  <si>
    <r>
      <t xml:space="preserve">100.7 </t>
    </r>
    <r>
      <rPr>
        <sz val="10"/>
        <rFont val="Times New Roman"/>
        <family val="1"/>
      </rPr>
      <t xml:space="preserve">100.8 </t>
    </r>
    <r>
      <rPr>
        <b/>
        <sz val="10"/>
        <rFont val="Times New Roman"/>
        <family val="1"/>
      </rPr>
      <t>101.6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103.2 104.1 104.1 </t>
    </r>
    <r>
      <rPr>
        <sz val="10"/>
        <rFont val="Times New Roman"/>
        <family val="1"/>
      </rPr>
      <t xml:space="preserve">106.0 </t>
    </r>
    <r>
      <rPr>
        <b/>
        <sz val="10"/>
        <rFont val="Times New Roman"/>
        <family val="1"/>
      </rPr>
      <t xml:space="preserve">107.2 </t>
    </r>
    <r>
      <rPr>
        <sz val="10"/>
        <rFont val="Times New Roman"/>
        <family val="1"/>
      </rPr>
      <t xml:space="preserve">113.4 113.9 </t>
    </r>
    <r>
      <rPr>
        <b/>
        <sz val="10"/>
        <rFont val="Times New Roman"/>
        <family val="1"/>
      </rPr>
      <t xml:space="preserve">115.1 </t>
    </r>
    <r>
      <rPr>
        <sz val="10"/>
        <rFont val="Times New Roman"/>
        <family val="1"/>
      </rPr>
      <t xml:space="preserve">115.2 </t>
    </r>
  </si>
  <si>
    <t>115.9 118.2 118.3 120.7 122.6 123.7 125.0 126.4 128.9 129.9 131.3 134.1 139.3</t>
  </si>
  <si>
    <r>
      <t xml:space="preserve">22.0 24.2 </t>
    </r>
    <r>
      <rPr>
        <sz val="10"/>
        <rFont val="Times New Roman"/>
        <family val="1"/>
      </rPr>
      <t>25.0 25.5 26.5</t>
    </r>
  </si>
  <si>
    <r>
      <t xml:space="preserve">42.0 </t>
    </r>
    <r>
      <rPr>
        <sz val="10"/>
        <rFont val="Times New Roman"/>
        <family val="1"/>
      </rPr>
      <t>41.6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42.1 43.9 45.4 53.6 </t>
    </r>
  </si>
  <si>
    <r>
      <rPr>
        <sz val="10"/>
        <rFont val="Times New Roman"/>
        <family val="1"/>
      </rPr>
      <t xml:space="preserve">59.9 60.2 60.7 62.6 </t>
    </r>
    <r>
      <rPr>
        <b/>
        <sz val="10"/>
        <rFont val="Times New Roman"/>
        <family val="1"/>
      </rPr>
      <t xml:space="preserve">64.0 </t>
    </r>
    <r>
      <rPr>
        <sz val="10"/>
        <rFont val="Times New Roman"/>
        <family val="1"/>
      </rPr>
      <t>70.2 73.4</t>
    </r>
  </si>
  <si>
    <t>Bp</t>
  </si>
  <si>
    <t>Dp</t>
  </si>
  <si>
    <t>Bd</t>
  </si>
  <si>
    <t xml:space="preserve">Bfd </t>
  </si>
  <si>
    <t>Dfd</t>
  </si>
  <si>
    <t>SD</t>
  </si>
  <si>
    <t>GL</t>
  </si>
  <si>
    <t>Bp/GL</t>
  </si>
  <si>
    <t>SD/GL</t>
  </si>
  <si>
    <t>Bd/GL</t>
  </si>
  <si>
    <t>Possible Sex</t>
  </si>
  <si>
    <t>M</t>
  </si>
  <si>
    <t>F?</t>
  </si>
  <si>
    <t>All measurements in millimetres</t>
  </si>
  <si>
    <t xml:space="preserve">Bp = proximal breadth; Dp = proximal depth; Bd = distal breadth; BFd = breadth distal fusion point; </t>
  </si>
  <si>
    <t>Dfd = deapth distal fusion point;  SD = minimum shaft breadth; GL = greatest length</t>
  </si>
  <si>
    <t>Sex estimates based on breadth/length ratios of complete bones adapted from Howard (1963)</t>
  </si>
  <si>
    <t>Table 6:  NIAB Huntingdon Road, Cambridge: Animal Bone Species Counts by Site Land Landscape Phase 5</t>
  </si>
  <si>
    <t xml:space="preserve">Table 7:  NIAB Huntingdon Road, Cambridge: Animal Bone Species Counts by Landscape: Site Landscape 5 (Phase 5) </t>
  </si>
  <si>
    <t xml:space="preserve">Table 8:  NIAB Huntingdon Road, Cambridge: Animal Bone Species Counts by Landscape: Site Landscapes 6,8, 9, 10 (Phase 5) </t>
  </si>
  <si>
    <t xml:space="preserve">Table 9:  NIAB Huntingdon Road, Cambridge: Animal Bone Species Counts by Landscape: Site Landscapes 11-12 (Phase 5) </t>
  </si>
  <si>
    <t xml:space="preserve">Table 10:  NIAB Huntingdon Road, Cambridge: Animal Bone Species Counts by Landscape: Site Landscape 21 (Phase 5) </t>
  </si>
  <si>
    <t xml:space="preserve">Table 11:  NIAB Huntingdon Road, Cambridge: Animal Bone Species Counts by Landscape: Site Landscapes 23-25 (Phase 5) </t>
  </si>
  <si>
    <t>Table 12: NIAB Huntingdon Road, Cambridge cattle element counts (NISP)</t>
  </si>
  <si>
    <t>Table 13: NIAB Huntingdon Road, Cambridge cattle element counts (MNE and WBE)</t>
  </si>
  <si>
    <r>
      <t>Bold = Phase 4;</t>
    </r>
    <r>
      <rPr>
        <sz val="10"/>
        <rFont val="Times New Roman"/>
        <family val="1"/>
      </rPr>
      <t xml:space="preserve"> others = Phase 5</t>
    </r>
  </si>
  <si>
    <t>Table 14: Higham Road, NIAB Huntingdon Road, Cambridge types of butchery marks observed on cattle bones</t>
  </si>
  <si>
    <t xml:space="preserve">Table 15: NIAB Huntingdon Road, Cambridge  cattle and  sheep/goat mandibular tooth ageing data </t>
  </si>
  <si>
    <t>Table 19: NIAB Huntingdon Road, Cambridge sheep/goat element counts (NISP)</t>
  </si>
  <si>
    <t>Table 20: Higham Road, NIAB Huntingdon Road, Cambridge sheep/goat  element counts (MNE and WBE)</t>
  </si>
  <si>
    <t>Table 22: Higham Road, NIAB Huntingdon Road, Cambridge pig element counts (MNE and WBE)</t>
  </si>
  <si>
    <t>Table 21: NIAB Huntingdon Road, Cambridge pig element counts (NISP)</t>
  </si>
  <si>
    <t>Table 23: NIAB Huntingdon Road, Cambridge horse element counts (NISP)</t>
  </si>
  <si>
    <t>Table 24: Higham Road, NIAB Huntingdon Road, Cambridge horse element counts (MNE and WBE)</t>
  </si>
  <si>
    <t>Table 25: NIAB Huntingdon Road, Cambridge dog element counts (NISP)</t>
  </si>
  <si>
    <t>Table 26: Higham Road, NIAB Huntingdon Road, Cambridge dog element counts (MNE and WBE)</t>
  </si>
  <si>
    <t>?</t>
  </si>
  <si>
    <t>Table 17: NIAB Huntingdon Road, Cambridge: cattle metacarpal measurements</t>
  </si>
  <si>
    <t>Table 18: NIAB Huntingdon Road, Cambridge:  common measurements (Phases 4-5)</t>
  </si>
  <si>
    <t>Phase 4</t>
  </si>
  <si>
    <t>Phase 5</t>
  </si>
  <si>
    <r>
      <rPr>
        <sz val="10"/>
        <rFont val="Times New Roman"/>
        <family val="1"/>
      </rPr>
      <t xml:space="preserve">42.4 </t>
    </r>
    <r>
      <rPr>
        <b/>
        <sz val="10"/>
        <rFont val="Times New Roman"/>
        <family val="1"/>
      </rPr>
      <t>44.1</t>
    </r>
    <r>
      <rPr>
        <sz val="10"/>
        <rFont val="Times New Roman"/>
        <family val="1"/>
      </rPr>
      <t xml:space="preserve"> 46.7 47.2 47.4 48.2 50.1 51.2 51.3 51.4 53.6 54.2 55.0</t>
    </r>
  </si>
  <si>
    <r>
      <t xml:space="preserve">17.6 17.8 </t>
    </r>
    <r>
      <rPr>
        <b/>
        <sz val="10"/>
        <rFont val="Times New Roman"/>
        <family val="1"/>
      </rPr>
      <t>18.0</t>
    </r>
    <r>
      <rPr>
        <sz val="10"/>
        <rFont val="Times New Roman"/>
        <family val="1"/>
      </rPr>
      <t xml:space="preserve"> 18.9</t>
    </r>
  </si>
  <si>
    <t>(metacarpal GL x 6.125; metatarsal GL x 5.45)</t>
  </si>
  <si>
    <t>Cattle withers height estimated from length measurements of complete limb bones</t>
  </si>
  <si>
    <t>MNI</t>
  </si>
  <si>
    <t>MNI = minimum number of individuals (including ABGs)</t>
  </si>
  <si>
    <t>Table 16: NIAB Huntingdon Road, Cambridge:  epiphyseal fusion data</t>
  </si>
  <si>
    <t xml:space="preserve">Tarsometatarsus </t>
  </si>
  <si>
    <t>Tibiotarsus</t>
  </si>
  <si>
    <t>Synsacrum</t>
  </si>
  <si>
    <t>Carpometacarpus</t>
  </si>
  <si>
    <t>Coracoid</t>
  </si>
  <si>
    <t>Sternum</t>
  </si>
  <si>
    <t>Element</t>
  </si>
  <si>
    <t>SG349</t>
  </si>
  <si>
    <t>SL10</t>
  </si>
  <si>
    <t>SG133</t>
  </si>
  <si>
    <t>G131</t>
  </si>
  <si>
    <t>G133</t>
  </si>
  <si>
    <t>SG197</t>
  </si>
  <si>
    <t>G75</t>
  </si>
  <si>
    <t>G129</t>
  </si>
  <si>
    <t>SG333</t>
  </si>
  <si>
    <t>SL21</t>
  </si>
  <si>
    <t>SL5</t>
  </si>
  <si>
    <t>Table 27: NIAB Huntingdon Road, Cambridge NISP domestic fowl element counts (NISP)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</si>
</sst>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2"/>
      <name val="Arial"/>
    </font>
    <font>
      <sz val="12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sz val="10"/>
      <name val="TimesNew 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  <xf numFmtId="1" fontId="2" fillId="0" borderId="0"/>
    <xf numFmtId="0" fontId="4" fillId="0" borderId="0"/>
    <xf numFmtId="0" fontId="2" fillId="0" borderId="0"/>
    <xf numFmtId="0" fontId="3" fillId="0" borderId="0"/>
    <xf numFmtId="0" fontId="10" fillId="0" borderId="0"/>
  </cellStyleXfs>
  <cellXfs count="10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2" applyFont="1"/>
    <xf numFmtId="0" fontId="1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center"/>
    </xf>
    <xf numFmtId="1" fontId="1" fillId="0" borderId="0" xfId="2" applyNumberFormat="1" applyFont="1" applyAlignment="1">
      <alignment horizontal="center"/>
    </xf>
    <xf numFmtId="1" fontId="6" fillId="0" borderId="0" xfId="2" applyNumberFormat="1" applyFont="1" applyAlignment="1">
      <alignment horizontal="center"/>
    </xf>
    <xf numFmtId="0" fontId="1" fillId="0" borderId="0" xfId="3" applyFont="1"/>
    <xf numFmtId="0" fontId="1" fillId="0" borderId="0" xfId="3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/>
    </xf>
    <xf numFmtId="49" fontId="5" fillId="0" borderId="0" xfId="3" applyNumberFormat="1" applyFont="1" applyAlignment="1">
      <alignment horizontal="left"/>
    </xf>
    <xf numFmtId="49" fontId="5" fillId="0" borderId="0" xfId="3" applyNumberFormat="1" applyFont="1" applyAlignment="1">
      <alignment horizontal="center"/>
    </xf>
    <xf numFmtId="49" fontId="5" fillId="0" borderId="0" xfId="3" applyNumberFormat="1" applyFont="1" applyAlignment="1">
      <alignment horizontal="right"/>
    </xf>
    <xf numFmtId="0" fontId="6" fillId="0" borderId="0" xfId="3" applyFont="1"/>
    <xf numFmtId="0" fontId="6" fillId="0" borderId="0" xfId="3" applyFont="1" applyAlignment="1">
      <alignment horizontal="center"/>
    </xf>
    <xf numFmtId="1" fontId="1" fillId="0" borderId="0" xfId="3" applyNumberFormat="1" applyFont="1" applyAlignment="1">
      <alignment horizontal="center"/>
    </xf>
    <xf numFmtId="1" fontId="6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2" applyFont="1"/>
    <xf numFmtId="0" fontId="5" fillId="0" borderId="0" xfId="2" applyFont="1" applyAlignment="1">
      <alignment horizontal="center"/>
    </xf>
    <xf numFmtId="49" fontId="5" fillId="0" borderId="0" xfId="2" applyNumberFormat="1" applyFont="1" applyAlignment="1">
      <alignment horizontal="left"/>
    </xf>
    <xf numFmtId="49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horizontal="right"/>
    </xf>
    <xf numFmtId="0" fontId="1" fillId="0" borderId="0" xfId="3" applyFont="1" applyAlignment="1"/>
    <xf numFmtId="0" fontId="6" fillId="0" borderId="0" xfId="3" applyFont="1" applyAlignment="1"/>
    <xf numFmtId="0" fontId="5" fillId="0" borderId="0" xfId="3" applyFont="1" applyAlignment="1"/>
    <xf numFmtId="0" fontId="1" fillId="0" borderId="0" xfId="4" applyFont="1"/>
    <xf numFmtId="49" fontId="1" fillId="0" borderId="0" xfId="3" applyNumberFormat="1" applyFont="1" applyAlignment="1">
      <alignment horizontal="left"/>
    </xf>
    <xf numFmtId="49" fontId="1" fillId="0" borderId="0" xfId="3" applyNumberFormat="1" applyFont="1" applyAlignment="1">
      <alignment horizontal="center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center"/>
    </xf>
    <xf numFmtId="164" fontId="1" fillId="0" borderId="0" xfId="3" applyNumberFormat="1" applyFont="1" applyAlignment="1">
      <alignment horizontal="center"/>
    </xf>
    <xf numFmtId="2" fontId="1" fillId="0" borderId="0" xfId="4" applyNumberFormat="1" applyFont="1" applyAlignment="1">
      <alignment horizontal="center"/>
    </xf>
    <xf numFmtId="2" fontId="1" fillId="0" borderId="1" xfId="3" applyNumberFormat="1" applyFont="1" applyBorder="1" applyAlignment="1">
      <alignment horizontal="center"/>
    </xf>
    <xf numFmtId="2" fontId="1" fillId="0" borderId="0" xfId="3" applyNumberFormat="1" applyFont="1" applyAlignment="1">
      <alignment horizontal="center"/>
    </xf>
    <xf numFmtId="2" fontId="1" fillId="0" borderId="0" xfId="3" applyNumberFormat="1" applyFont="1" applyAlignment="1"/>
    <xf numFmtId="0" fontId="1" fillId="0" borderId="0" xfId="3" applyFont="1" applyAlignment="1">
      <alignment horizontal="left"/>
    </xf>
    <xf numFmtId="0" fontId="5" fillId="0" borderId="0" xfId="4" applyFont="1"/>
    <xf numFmtId="0" fontId="7" fillId="0" borderId="0" xfId="1" applyFont="1"/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8" fillId="0" borderId="0" xfId="1" applyFont="1"/>
    <xf numFmtId="0" fontId="5" fillId="0" borderId="0" xfId="3" applyFont="1" applyAlignment="1">
      <alignment horizontal="right"/>
    </xf>
    <xf numFmtId="0" fontId="9" fillId="0" borderId="0" xfId="2" applyFont="1"/>
    <xf numFmtId="0" fontId="9" fillId="0" borderId="0" xfId="0" applyFont="1"/>
    <xf numFmtId="0" fontId="5" fillId="0" borderId="1" xfId="3" applyFont="1" applyBorder="1" applyAlignment="1">
      <alignment horizontal="center"/>
    </xf>
    <xf numFmtId="0" fontId="1" fillId="0" borderId="0" xfId="5" applyFont="1"/>
    <xf numFmtId="0" fontId="1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/>
    </xf>
    <xf numFmtId="49" fontId="5" fillId="0" borderId="0" xfId="5" applyNumberFormat="1" applyFont="1" applyAlignment="1">
      <alignment horizontal="left"/>
    </xf>
    <xf numFmtId="49" fontId="5" fillId="0" borderId="0" xfId="5" applyNumberFormat="1" applyFont="1" applyAlignment="1">
      <alignment horizontal="center"/>
    </xf>
    <xf numFmtId="0" fontId="1" fillId="0" borderId="0" xfId="6" applyFont="1" applyAlignment="1">
      <alignment horizontal="left"/>
    </xf>
    <xf numFmtId="0" fontId="1" fillId="0" borderId="0" xfId="5" applyFont="1" applyAlignment="1">
      <alignment horizontal="left"/>
    </xf>
    <xf numFmtId="0" fontId="2" fillId="0" borderId="0" xfId="1" applyAlignment="1">
      <alignment horizontal="left"/>
    </xf>
    <xf numFmtId="0" fontId="1" fillId="0" borderId="0" xfId="8" applyFont="1" applyBorder="1"/>
    <xf numFmtId="0" fontId="1" fillId="0" borderId="0" xfId="8" applyFont="1" applyBorder="1" applyAlignment="1">
      <alignment horizontal="center"/>
    </xf>
    <xf numFmtId="164" fontId="1" fillId="0" borderId="0" xfId="8" applyNumberFormat="1" applyFont="1" applyBorder="1" applyAlignment="1">
      <alignment horizontal="center"/>
    </xf>
    <xf numFmtId="1" fontId="5" fillId="0" borderId="0" xfId="7" applyFont="1" applyBorder="1"/>
    <xf numFmtId="1" fontId="5" fillId="0" borderId="0" xfId="7" applyFont="1" applyBorder="1" applyAlignment="1">
      <alignment horizontal="center"/>
    </xf>
    <xf numFmtId="0" fontId="5" fillId="0" borderId="0" xfId="8" applyFont="1" applyBorder="1"/>
    <xf numFmtId="0" fontId="1" fillId="0" borderId="0" xfId="9" applyFont="1"/>
    <xf numFmtId="0" fontId="1" fillId="0" borderId="0" xfId="9" applyFont="1" applyAlignment="1">
      <alignment horizontal="center"/>
    </xf>
    <xf numFmtId="0" fontId="1" fillId="0" borderId="1" xfId="9" applyFont="1" applyBorder="1" applyAlignment="1">
      <alignment horizontal="center"/>
    </xf>
    <xf numFmtId="1" fontId="1" fillId="0" borderId="0" xfId="7" applyFont="1" applyBorder="1"/>
    <xf numFmtId="164" fontId="1" fillId="0" borderId="1" xfId="9" applyNumberFormat="1" applyFont="1" applyBorder="1" applyAlignment="1">
      <alignment horizontal="center"/>
    </xf>
    <xf numFmtId="0" fontId="1" fillId="0" borderId="1" xfId="9" applyFont="1" applyBorder="1"/>
    <xf numFmtId="0" fontId="1" fillId="0" borderId="0" xfId="1" applyFont="1"/>
    <xf numFmtId="0" fontId="5" fillId="0" borderId="0" xfId="9" applyFont="1"/>
    <xf numFmtId="0" fontId="5" fillId="0" borderId="0" xfId="9" applyFont="1" applyAlignment="1"/>
    <xf numFmtId="0" fontId="5" fillId="0" borderId="0" xfId="9" applyFont="1" applyAlignment="1">
      <alignment horizontal="right"/>
    </xf>
    <xf numFmtId="0" fontId="5" fillId="0" borderId="1" xfId="9" applyFont="1" applyBorder="1" applyAlignment="1">
      <alignment horizontal="right"/>
    </xf>
    <xf numFmtId="0" fontId="5" fillId="0" borderId="0" xfId="9" applyFont="1" applyAlignment="1">
      <alignment horizontal="left"/>
    </xf>
    <xf numFmtId="0" fontId="5" fillId="0" borderId="0" xfId="9" applyFont="1" applyAlignment="1">
      <alignment horizontal="center"/>
    </xf>
    <xf numFmtId="0" fontId="5" fillId="0" borderId="1" xfId="9" applyFont="1" applyBorder="1" applyAlignment="1">
      <alignment horizontal="center"/>
    </xf>
    <xf numFmtId="0" fontId="7" fillId="0" borderId="0" xfId="0" applyFont="1"/>
    <xf numFmtId="0" fontId="1" fillId="0" borderId="0" xfId="1" applyFont="1" applyAlignment="1">
      <alignment horizontal="center"/>
    </xf>
    <xf numFmtId="164" fontId="1" fillId="0" borderId="0" xfId="5" applyNumberFormat="1" applyFont="1" applyAlignment="1">
      <alignment horizontal="center"/>
    </xf>
    <xf numFmtId="2" fontId="1" fillId="0" borderId="0" xfId="5" applyNumberFormat="1" applyFont="1" applyAlignment="1">
      <alignment horizontal="center"/>
    </xf>
    <xf numFmtId="0" fontId="5" fillId="0" borderId="0" xfId="1" applyFont="1"/>
    <xf numFmtId="0" fontId="5" fillId="0" borderId="0" xfId="5" applyFont="1" applyAlignment="1">
      <alignment horizontal="left"/>
    </xf>
    <xf numFmtId="0" fontId="1" fillId="0" borderId="0" xfId="1" applyFont="1" applyAlignment="1">
      <alignment horizontal="left"/>
    </xf>
    <xf numFmtId="164" fontId="1" fillId="0" borderId="0" xfId="1" applyNumberFormat="1" applyFont="1" applyAlignment="1">
      <alignment horizontal="center"/>
    </xf>
    <xf numFmtId="2" fontId="1" fillId="0" borderId="0" xfId="1" applyNumberFormat="1" applyFont="1" applyAlignment="1">
      <alignment horizontal="center"/>
    </xf>
    <xf numFmtId="0" fontId="1" fillId="0" borderId="0" xfId="10" applyFont="1"/>
    <xf numFmtId="0" fontId="1" fillId="0" borderId="0" xfId="10" applyFont="1" applyAlignment="1">
      <alignment horizontal="center"/>
    </xf>
    <xf numFmtId="164" fontId="1" fillId="0" borderId="0" xfId="10" applyNumberFormat="1" applyFont="1" applyAlignment="1">
      <alignment horizontal="center"/>
    </xf>
    <xf numFmtId="0" fontId="1" fillId="0" borderId="0" xfId="11" applyFont="1" applyAlignment="1">
      <alignment horizontal="center"/>
    </xf>
    <xf numFmtId="0" fontId="1" fillId="0" borderId="0" xfId="11" applyFont="1" applyAlignment="1">
      <alignment horizontal="left"/>
    </xf>
    <xf numFmtId="0" fontId="1" fillId="0" borderId="0" xfId="11" applyFont="1"/>
    <xf numFmtId="0" fontId="5" fillId="0" borderId="0" xfId="10" applyFont="1"/>
    <xf numFmtId="0" fontId="5" fillId="0" borderId="0" xfId="10" applyFont="1" applyAlignment="1">
      <alignment horizontal="center"/>
    </xf>
    <xf numFmtId="0" fontId="5" fillId="0" borderId="0" xfId="11" applyFont="1" applyAlignment="1">
      <alignment horizontal="left"/>
    </xf>
    <xf numFmtId="0" fontId="5" fillId="0" borderId="0" xfId="10" applyFont="1" applyAlignment="1">
      <alignment horizontal="left"/>
    </xf>
    <xf numFmtId="0" fontId="1" fillId="0" borderId="0" xfId="10" applyFont="1" applyAlignment="1">
      <alignment horizontal="left"/>
    </xf>
  </cellXfs>
  <cellStyles count="12">
    <cellStyle name="Normal" xfId="0" builtinId="0"/>
    <cellStyle name="Normal 2" xfId="1"/>
    <cellStyle name="Normal_BCF tables" xfId="10"/>
    <cellStyle name="Normal_Caerwent cattle tables" xfId="9"/>
    <cellStyle name="Normal_Gorodishche tables" xfId="7"/>
    <cellStyle name="Normal_Harrold Tables" xfId="4"/>
    <cellStyle name="Normal_Harrold Tables 2" xfId="6"/>
    <cellStyle name="Normal_Harrold Tables 3" xfId="11"/>
    <cellStyle name="Normal_Laugharne Tables 2" xfId="8"/>
    <cellStyle name="Normal_Newnham tables" xfId="2"/>
    <cellStyle name="Normal_Newnham tables 2" xfId="5"/>
    <cellStyle name="Normal_Newnham tables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O20" sqref="O20"/>
    </sheetView>
  </sheetViews>
  <sheetFormatPr defaultRowHeight="12.75"/>
  <cols>
    <col min="1" max="7" width="9.140625" style="2"/>
    <col min="8" max="16384" width="9.140625" style="3"/>
  </cols>
  <sheetData>
    <row r="1" spans="1:7">
      <c r="A1" s="1" t="s">
        <v>7</v>
      </c>
    </row>
    <row r="3" spans="1:7" s="26" customFormat="1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</row>
    <row r="4" spans="1:7">
      <c r="A4" s="2">
        <v>3</v>
      </c>
      <c r="D4" s="2">
        <v>1</v>
      </c>
      <c r="E4" s="2">
        <v>5</v>
      </c>
      <c r="F4" s="2">
        <v>1</v>
      </c>
      <c r="G4" s="2">
        <f>SUM(B4:F4)</f>
        <v>7</v>
      </c>
    </row>
    <row r="5" spans="1:7">
      <c r="A5" s="2">
        <v>4</v>
      </c>
      <c r="B5" s="2">
        <v>1</v>
      </c>
      <c r="C5" s="2">
        <v>38</v>
      </c>
      <c r="D5" s="2">
        <v>50</v>
      </c>
      <c r="E5" s="2">
        <v>19</v>
      </c>
      <c r="F5" s="2">
        <v>3</v>
      </c>
      <c r="G5" s="2">
        <f>SUM(B5:F5)</f>
        <v>111</v>
      </c>
    </row>
    <row r="6" spans="1:7">
      <c r="A6" s="2">
        <v>5</v>
      </c>
      <c r="C6" s="2">
        <v>55</v>
      </c>
      <c r="D6" s="2">
        <v>158</v>
      </c>
      <c r="E6" s="2">
        <v>64</v>
      </c>
      <c r="F6" s="2">
        <v>20</v>
      </c>
      <c r="G6" s="2">
        <f>SUM(B6:F6)</f>
        <v>297</v>
      </c>
    </row>
    <row r="7" spans="1:7">
      <c r="A7" s="2">
        <v>6</v>
      </c>
      <c r="C7" s="2">
        <v>1</v>
      </c>
      <c r="D7" s="2">
        <v>1</v>
      </c>
      <c r="E7" s="2">
        <v>2</v>
      </c>
      <c r="F7" s="2">
        <v>1</v>
      </c>
      <c r="G7" s="2">
        <f>SUM(B7:F7)</f>
        <v>5</v>
      </c>
    </row>
    <row r="8" spans="1:7">
      <c r="A8" s="2">
        <v>7</v>
      </c>
      <c r="D8" s="2">
        <v>1</v>
      </c>
      <c r="G8" s="2">
        <f>SUM(B8:F8)</f>
        <v>1</v>
      </c>
    </row>
    <row r="9" spans="1:7" s="24" customFormat="1">
      <c r="A9" s="23" t="s">
        <v>6</v>
      </c>
      <c r="B9" s="23">
        <f>SUM(B4:B8)</f>
        <v>1</v>
      </c>
      <c r="C9" s="23">
        <f t="shared" ref="C9:G9" si="0">SUM(C4:C8)</f>
        <v>94</v>
      </c>
      <c r="D9" s="23">
        <f t="shared" si="0"/>
        <v>211</v>
      </c>
      <c r="E9" s="23">
        <f t="shared" si="0"/>
        <v>90</v>
      </c>
      <c r="F9" s="23">
        <f t="shared" si="0"/>
        <v>25</v>
      </c>
      <c r="G9" s="23">
        <f t="shared" si="0"/>
        <v>421</v>
      </c>
    </row>
    <row r="13" spans="1:7">
      <c r="A13" s="1" t="s">
        <v>8</v>
      </c>
    </row>
    <row r="15" spans="1:7" s="26" customFormat="1">
      <c r="A15" s="25" t="s">
        <v>0</v>
      </c>
      <c r="B15" s="25" t="s">
        <v>1</v>
      </c>
      <c r="C15" s="25" t="s">
        <v>2</v>
      </c>
      <c r="D15" s="25" t="s">
        <v>3</v>
      </c>
      <c r="E15" s="25" t="s">
        <v>4</v>
      </c>
      <c r="F15" s="25" t="s">
        <v>5</v>
      </c>
      <c r="G15" s="25" t="s">
        <v>6</v>
      </c>
    </row>
    <row r="16" spans="1:7">
      <c r="A16" s="2">
        <v>3</v>
      </c>
      <c r="D16" s="2">
        <v>1</v>
      </c>
      <c r="E16" s="2">
        <v>9</v>
      </c>
      <c r="F16" s="2">
        <v>1</v>
      </c>
      <c r="G16" s="2">
        <f>SUM(B16:F16)</f>
        <v>11</v>
      </c>
    </row>
    <row r="17" spans="1:7">
      <c r="A17" s="2">
        <v>4</v>
      </c>
      <c r="B17" s="2">
        <v>167</v>
      </c>
      <c r="C17" s="2">
        <v>473</v>
      </c>
      <c r="D17" s="2">
        <v>467</v>
      </c>
      <c r="E17" s="2">
        <v>86</v>
      </c>
      <c r="F17" s="2">
        <v>7</v>
      </c>
      <c r="G17" s="2">
        <f>SUM(B17:F17)</f>
        <v>1200</v>
      </c>
    </row>
    <row r="18" spans="1:7">
      <c r="A18" s="2">
        <v>5</v>
      </c>
      <c r="C18" s="2">
        <v>643</v>
      </c>
      <c r="D18" s="2">
        <v>870</v>
      </c>
      <c r="E18" s="2">
        <v>213</v>
      </c>
      <c r="F18" s="2">
        <v>48</v>
      </c>
      <c r="G18" s="2">
        <f>SUM(B18:F18)</f>
        <v>1774</v>
      </c>
    </row>
    <row r="19" spans="1:7">
      <c r="A19" s="2">
        <v>6</v>
      </c>
      <c r="C19" s="2">
        <v>10</v>
      </c>
      <c r="D19" s="2">
        <v>8</v>
      </c>
      <c r="E19" s="2">
        <v>4</v>
      </c>
      <c r="F19" s="2">
        <v>4</v>
      </c>
      <c r="G19" s="2">
        <f>SUM(B19:F19)</f>
        <v>26</v>
      </c>
    </row>
    <row r="20" spans="1:7">
      <c r="A20" s="2">
        <v>7</v>
      </c>
      <c r="D20" s="2">
        <v>1</v>
      </c>
      <c r="G20" s="2">
        <f>SUM(B20:F20)</f>
        <v>1</v>
      </c>
    </row>
    <row r="21" spans="1:7" s="24" customFormat="1">
      <c r="A21" s="23" t="s">
        <v>6</v>
      </c>
      <c r="B21" s="23">
        <f>SUM(B16:B20)</f>
        <v>167</v>
      </c>
      <c r="C21" s="23">
        <f t="shared" ref="C21" si="1">SUM(C16:C20)</f>
        <v>1126</v>
      </c>
      <c r="D21" s="23">
        <f t="shared" ref="D21" si="2">SUM(D16:D20)</f>
        <v>1347</v>
      </c>
      <c r="E21" s="23">
        <f t="shared" ref="E21" si="3">SUM(E16:E20)</f>
        <v>312</v>
      </c>
      <c r="F21" s="23">
        <f t="shared" ref="F21" si="4">SUM(F16:F20)</f>
        <v>60</v>
      </c>
      <c r="G21" s="23">
        <f t="shared" ref="G21" si="5">SUM(G16:G20)</f>
        <v>3012</v>
      </c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1" sqref="K1:K1048576"/>
    </sheetView>
  </sheetViews>
  <sheetFormatPr defaultColWidth="11.42578125" defaultRowHeight="12.75"/>
  <cols>
    <col min="1" max="1" width="14.5703125" style="10" customWidth="1"/>
    <col min="2" max="5" width="6.7109375" style="11" customWidth="1"/>
    <col min="6" max="6" width="6.7109375" style="2" customWidth="1"/>
    <col min="7" max="9" width="6.7109375" style="11" customWidth="1"/>
    <col min="10" max="10" width="5.5703125" style="21" customWidth="1"/>
    <col min="11" max="16384" width="11.42578125" style="10"/>
  </cols>
  <sheetData>
    <row r="1" spans="1:10">
      <c r="A1" s="10" t="s">
        <v>322</v>
      </c>
    </row>
    <row r="2" spans="1:10">
      <c r="J2" s="11"/>
    </row>
    <row r="3" spans="1:10" s="12" customFormat="1">
      <c r="A3" s="12" t="s">
        <v>53</v>
      </c>
      <c r="B3" s="13">
        <v>23</v>
      </c>
      <c r="C3" s="13">
        <v>23</v>
      </c>
      <c r="D3" s="13">
        <v>24</v>
      </c>
      <c r="E3" s="13">
        <v>24</v>
      </c>
      <c r="F3" s="13">
        <v>24</v>
      </c>
      <c r="G3" s="13">
        <v>24</v>
      </c>
      <c r="H3" s="13">
        <v>24</v>
      </c>
      <c r="I3" s="13">
        <v>25</v>
      </c>
      <c r="J3" s="13">
        <v>25</v>
      </c>
    </row>
    <row r="4" spans="1:10" s="16" customFormat="1">
      <c r="A4" s="14" t="s">
        <v>67</v>
      </c>
      <c r="B4" s="15" t="s">
        <v>110</v>
      </c>
      <c r="C4" s="15" t="s">
        <v>111</v>
      </c>
      <c r="D4" s="15" t="s">
        <v>112</v>
      </c>
      <c r="E4" s="15" t="s">
        <v>113</v>
      </c>
      <c r="F4" s="15" t="s">
        <v>114</v>
      </c>
      <c r="G4" s="15" t="s">
        <v>115</v>
      </c>
      <c r="H4" s="15" t="s">
        <v>116</v>
      </c>
      <c r="I4" s="15" t="s">
        <v>117</v>
      </c>
      <c r="J4" s="15" t="s">
        <v>118</v>
      </c>
    </row>
    <row r="5" spans="1:10">
      <c r="A5" s="10" t="s">
        <v>16</v>
      </c>
      <c r="B5" s="11">
        <v>9</v>
      </c>
      <c r="C5" s="11">
        <v>4</v>
      </c>
      <c r="D5" s="11">
        <v>22</v>
      </c>
      <c r="E5" s="11">
        <v>13</v>
      </c>
      <c r="F5" s="2">
        <v>15</v>
      </c>
      <c r="G5" s="11">
        <v>4</v>
      </c>
      <c r="H5" s="11">
        <v>14</v>
      </c>
      <c r="I5" s="11">
        <v>3</v>
      </c>
      <c r="J5" s="11">
        <v>4</v>
      </c>
    </row>
    <row r="6" spans="1:10">
      <c r="A6" s="10" t="s">
        <v>17</v>
      </c>
      <c r="B6" s="11">
        <v>1</v>
      </c>
      <c r="C6" s="11">
        <v>2</v>
      </c>
      <c r="D6" s="11">
        <v>10</v>
      </c>
      <c r="E6" s="11">
        <v>4</v>
      </c>
      <c r="F6" s="2">
        <v>1</v>
      </c>
      <c r="H6" s="11">
        <v>6</v>
      </c>
      <c r="I6" s="11">
        <v>1</v>
      </c>
      <c r="J6" s="11"/>
    </row>
    <row r="7" spans="1:10">
      <c r="A7" s="10" t="s">
        <v>18</v>
      </c>
      <c r="E7" s="11">
        <v>1</v>
      </c>
      <c r="G7" s="11">
        <v>1</v>
      </c>
      <c r="H7" s="11">
        <v>2</v>
      </c>
      <c r="J7" s="11"/>
    </row>
    <row r="8" spans="1:10">
      <c r="A8" s="10" t="s">
        <v>19</v>
      </c>
      <c r="B8" s="11">
        <v>1</v>
      </c>
      <c r="D8" s="11">
        <v>10</v>
      </c>
      <c r="E8" s="11">
        <v>2</v>
      </c>
      <c r="F8" s="2">
        <v>18</v>
      </c>
      <c r="G8" s="11">
        <v>3</v>
      </c>
      <c r="H8" s="11">
        <v>4</v>
      </c>
      <c r="J8" s="11">
        <v>1</v>
      </c>
    </row>
    <row r="9" spans="1:10">
      <c r="A9" s="10" t="s">
        <v>20</v>
      </c>
      <c r="B9" s="11">
        <v>9</v>
      </c>
      <c r="H9" s="11">
        <v>1</v>
      </c>
      <c r="J9" s="11"/>
    </row>
    <row r="10" spans="1:10">
      <c r="A10" s="10" t="s">
        <v>40</v>
      </c>
      <c r="G10" s="11">
        <v>1</v>
      </c>
      <c r="H10" s="11">
        <v>1</v>
      </c>
      <c r="J10" s="11"/>
    </row>
    <row r="11" spans="1:10" s="17" customFormat="1">
      <c r="A11" s="17" t="s">
        <v>26</v>
      </c>
      <c r="B11" s="18">
        <f t="shared" ref="B11:J11" si="0">SUM(B5:B10)</f>
        <v>20</v>
      </c>
      <c r="C11" s="18">
        <f t="shared" si="0"/>
        <v>6</v>
      </c>
      <c r="D11" s="18">
        <f t="shared" si="0"/>
        <v>42</v>
      </c>
      <c r="E11" s="18">
        <f t="shared" si="0"/>
        <v>20</v>
      </c>
      <c r="F11" s="18">
        <f t="shared" si="0"/>
        <v>34</v>
      </c>
      <c r="G11" s="18">
        <f t="shared" si="0"/>
        <v>9</v>
      </c>
      <c r="H11" s="18">
        <f t="shared" si="0"/>
        <v>28</v>
      </c>
      <c r="I11" s="18">
        <f t="shared" si="0"/>
        <v>4</v>
      </c>
      <c r="J11" s="18">
        <f t="shared" si="0"/>
        <v>5</v>
      </c>
    </row>
    <row r="12" spans="1:10" s="17" customFormat="1">
      <c r="B12" s="18"/>
      <c r="C12" s="18"/>
      <c r="D12" s="18"/>
      <c r="E12" s="18"/>
      <c r="F12" s="18"/>
      <c r="G12" s="18"/>
      <c r="H12" s="18"/>
      <c r="I12" s="18"/>
      <c r="J12" s="18"/>
    </row>
    <row r="13" spans="1:10">
      <c r="A13" s="10" t="s">
        <v>27</v>
      </c>
      <c r="B13" s="11">
        <v>8</v>
      </c>
      <c r="C13" s="11">
        <v>16</v>
      </c>
      <c r="D13" s="11">
        <v>60</v>
      </c>
      <c r="E13" s="11">
        <v>22</v>
      </c>
      <c r="F13" s="11">
        <v>18</v>
      </c>
      <c r="G13" s="11">
        <v>1</v>
      </c>
      <c r="H13" s="11">
        <v>30</v>
      </c>
      <c r="I13" s="11">
        <v>3</v>
      </c>
      <c r="J13" s="11">
        <v>14</v>
      </c>
    </row>
    <row r="14" spans="1:10" s="17" customFormat="1">
      <c r="A14" s="17" t="s">
        <v>29</v>
      </c>
      <c r="B14" s="18">
        <f t="shared" ref="B14:J14" si="1">SUM(B13:B13)</f>
        <v>8</v>
      </c>
      <c r="C14" s="18">
        <f t="shared" si="1"/>
        <v>16</v>
      </c>
      <c r="D14" s="18">
        <f t="shared" si="1"/>
        <v>60</v>
      </c>
      <c r="E14" s="18">
        <f t="shared" si="1"/>
        <v>22</v>
      </c>
      <c r="F14" s="18">
        <f t="shared" si="1"/>
        <v>18</v>
      </c>
      <c r="G14" s="18">
        <f t="shared" si="1"/>
        <v>1</v>
      </c>
      <c r="H14" s="18">
        <f t="shared" si="1"/>
        <v>30</v>
      </c>
      <c r="I14" s="18">
        <f t="shared" si="1"/>
        <v>3</v>
      </c>
      <c r="J14" s="18">
        <f t="shared" si="1"/>
        <v>14</v>
      </c>
    </row>
    <row r="15" spans="1:10" s="17" customFormat="1">
      <c r="B15" s="18"/>
      <c r="C15" s="18"/>
      <c r="D15" s="18"/>
      <c r="E15" s="18"/>
      <c r="F15" s="18"/>
      <c r="G15" s="18"/>
      <c r="H15" s="18"/>
      <c r="I15" s="18"/>
      <c r="J15" s="18"/>
    </row>
    <row r="16" spans="1:10" s="17" customFormat="1">
      <c r="A16" s="17" t="s">
        <v>6</v>
      </c>
      <c r="B16" s="20">
        <f t="shared" ref="B16:J16" si="2">SUM(B11+B14)</f>
        <v>28</v>
      </c>
      <c r="C16" s="20">
        <f t="shared" si="2"/>
        <v>22</v>
      </c>
      <c r="D16" s="20">
        <f t="shared" si="2"/>
        <v>102</v>
      </c>
      <c r="E16" s="20">
        <f t="shared" si="2"/>
        <v>42</v>
      </c>
      <c r="F16" s="20">
        <f t="shared" si="2"/>
        <v>52</v>
      </c>
      <c r="G16" s="20">
        <f t="shared" si="2"/>
        <v>10</v>
      </c>
      <c r="H16" s="20">
        <f t="shared" si="2"/>
        <v>58</v>
      </c>
      <c r="I16" s="20">
        <f t="shared" si="2"/>
        <v>7</v>
      </c>
      <c r="J16" s="20">
        <f t="shared" si="2"/>
        <v>19</v>
      </c>
    </row>
    <row r="17" spans="1:10" s="17" customFormat="1">
      <c r="A17" s="20"/>
      <c r="B17" s="20"/>
      <c r="C17" s="20"/>
      <c r="D17" s="20"/>
      <c r="E17" s="20"/>
      <c r="F17" s="18"/>
      <c r="G17" s="18"/>
      <c r="H17" s="18"/>
      <c r="I17" s="18"/>
      <c r="J17" s="18"/>
    </row>
    <row r="18" spans="1:10">
      <c r="A18" s="10" t="s">
        <v>30</v>
      </c>
      <c r="D18" s="19"/>
      <c r="J18" s="11"/>
    </row>
    <row r="19" spans="1:10">
      <c r="A19" s="10" t="s">
        <v>31</v>
      </c>
      <c r="J19" s="11"/>
    </row>
    <row r="20" spans="1:10" s="11" customFormat="1">
      <c r="A20" s="10" t="s">
        <v>32</v>
      </c>
      <c r="F20" s="2"/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37" workbookViewId="0">
      <selection activeCell="A39" sqref="A39"/>
    </sheetView>
  </sheetViews>
  <sheetFormatPr defaultRowHeight="12.75"/>
  <cols>
    <col min="1" max="1" width="12" style="22" customWidth="1"/>
    <col min="2" max="10" width="7.140625" style="22" customWidth="1"/>
    <col min="11" max="256" width="9.140625" style="22"/>
    <col min="257" max="257" width="12" style="22" customWidth="1"/>
    <col min="258" max="266" width="7.140625" style="22" customWidth="1"/>
    <col min="267" max="512" width="9.140625" style="22"/>
    <col min="513" max="513" width="12" style="22" customWidth="1"/>
    <col min="514" max="522" width="7.140625" style="22" customWidth="1"/>
    <col min="523" max="768" width="9.140625" style="22"/>
    <col min="769" max="769" width="12" style="22" customWidth="1"/>
    <col min="770" max="778" width="7.140625" style="22" customWidth="1"/>
    <col min="779" max="1024" width="9.140625" style="22"/>
    <col min="1025" max="1025" width="12" style="22" customWidth="1"/>
    <col min="1026" max="1034" width="7.140625" style="22" customWidth="1"/>
    <col min="1035" max="1280" width="9.140625" style="22"/>
    <col min="1281" max="1281" width="12" style="22" customWidth="1"/>
    <col min="1282" max="1290" width="7.140625" style="22" customWidth="1"/>
    <col min="1291" max="1536" width="9.140625" style="22"/>
    <col min="1537" max="1537" width="12" style="22" customWidth="1"/>
    <col min="1538" max="1546" width="7.140625" style="22" customWidth="1"/>
    <col min="1547" max="1792" width="9.140625" style="22"/>
    <col min="1793" max="1793" width="12" style="22" customWidth="1"/>
    <col min="1794" max="1802" width="7.140625" style="22" customWidth="1"/>
    <col min="1803" max="2048" width="9.140625" style="22"/>
    <col min="2049" max="2049" width="12" style="22" customWidth="1"/>
    <col min="2050" max="2058" width="7.140625" style="22" customWidth="1"/>
    <col min="2059" max="2304" width="9.140625" style="22"/>
    <col min="2305" max="2305" width="12" style="22" customWidth="1"/>
    <col min="2306" max="2314" width="7.140625" style="22" customWidth="1"/>
    <col min="2315" max="2560" width="9.140625" style="22"/>
    <col min="2561" max="2561" width="12" style="22" customWidth="1"/>
    <col min="2562" max="2570" width="7.140625" style="22" customWidth="1"/>
    <col min="2571" max="2816" width="9.140625" style="22"/>
    <col min="2817" max="2817" width="12" style="22" customWidth="1"/>
    <col min="2818" max="2826" width="7.140625" style="22" customWidth="1"/>
    <col min="2827" max="3072" width="9.140625" style="22"/>
    <col min="3073" max="3073" width="12" style="22" customWidth="1"/>
    <col min="3074" max="3082" width="7.140625" style="22" customWidth="1"/>
    <col min="3083" max="3328" width="9.140625" style="22"/>
    <col min="3329" max="3329" width="12" style="22" customWidth="1"/>
    <col min="3330" max="3338" width="7.140625" style="22" customWidth="1"/>
    <col min="3339" max="3584" width="9.140625" style="22"/>
    <col min="3585" max="3585" width="12" style="22" customWidth="1"/>
    <col min="3586" max="3594" width="7.140625" style="22" customWidth="1"/>
    <col min="3595" max="3840" width="9.140625" style="22"/>
    <col min="3841" max="3841" width="12" style="22" customWidth="1"/>
    <col min="3842" max="3850" width="7.140625" style="22" customWidth="1"/>
    <col min="3851" max="4096" width="9.140625" style="22"/>
    <col min="4097" max="4097" width="12" style="22" customWidth="1"/>
    <col min="4098" max="4106" width="7.140625" style="22" customWidth="1"/>
    <col min="4107" max="4352" width="9.140625" style="22"/>
    <col min="4353" max="4353" width="12" style="22" customWidth="1"/>
    <col min="4354" max="4362" width="7.140625" style="22" customWidth="1"/>
    <col min="4363" max="4608" width="9.140625" style="22"/>
    <col min="4609" max="4609" width="12" style="22" customWidth="1"/>
    <col min="4610" max="4618" width="7.140625" style="22" customWidth="1"/>
    <col min="4619" max="4864" width="9.140625" style="22"/>
    <col min="4865" max="4865" width="12" style="22" customWidth="1"/>
    <col min="4866" max="4874" width="7.140625" style="22" customWidth="1"/>
    <col min="4875" max="5120" width="9.140625" style="22"/>
    <col min="5121" max="5121" width="12" style="22" customWidth="1"/>
    <col min="5122" max="5130" width="7.140625" style="22" customWidth="1"/>
    <col min="5131" max="5376" width="9.140625" style="22"/>
    <col min="5377" max="5377" width="12" style="22" customWidth="1"/>
    <col min="5378" max="5386" width="7.140625" style="22" customWidth="1"/>
    <col min="5387" max="5632" width="9.140625" style="22"/>
    <col min="5633" max="5633" width="12" style="22" customWidth="1"/>
    <col min="5634" max="5642" width="7.140625" style="22" customWidth="1"/>
    <col min="5643" max="5888" width="9.140625" style="22"/>
    <col min="5889" max="5889" width="12" style="22" customWidth="1"/>
    <col min="5890" max="5898" width="7.140625" style="22" customWidth="1"/>
    <col min="5899" max="6144" width="9.140625" style="22"/>
    <col min="6145" max="6145" width="12" style="22" customWidth="1"/>
    <col min="6146" max="6154" width="7.140625" style="22" customWidth="1"/>
    <col min="6155" max="6400" width="9.140625" style="22"/>
    <col min="6401" max="6401" width="12" style="22" customWidth="1"/>
    <col min="6402" max="6410" width="7.140625" style="22" customWidth="1"/>
    <col min="6411" max="6656" width="9.140625" style="22"/>
    <col min="6657" max="6657" width="12" style="22" customWidth="1"/>
    <col min="6658" max="6666" width="7.140625" style="22" customWidth="1"/>
    <col min="6667" max="6912" width="9.140625" style="22"/>
    <col min="6913" max="6913" width="12" style="22" customWidth="1"/>
    <col min="6914" max="6922" width="7.140625" style="22" customWidth="1"/>
    <col min="6923" max="7168" width="9.140625" style="22"/>
    <col min="7169" max="7169" width="12" style="22" customWidth="1"/>
    <col min="7170" max="7178" width="7.140625" style="22" customWidth="1"/>
    <col min="7179" max="7424" width="9.140625" style="22"/>
    <col min="7425" max="7425" width="12" style="22" customWidth="1"/>
    <col min="7426" max="7434" width="7.140625" style="22" customWidth="1"/>
    <col min="7435" max="7680" width="9.140625" style="22"/>
    <col min="7681" max="7681" width="12" style="22" customWidth="1"/>
    <col min="7682" max="7690" width="7.140625" style="22" customWidth="1"/>
    <col min="7691" max="7936" width="9.140625" style="22"/>
    <col min="7937" max="7937" width="12" style="22" customWidth="1"/>
    <col min="7938" max="7946" width="7.140625" style="22" customWidth="1"/>
    <col min="7947" max="8192" width="9.140625" style="22"/>
    <col min="8193" max="8193" width="12" style="22" customWidth="1"/>
    <col min="8194" max="8202" width="7.140625" style="22" customWidth="1"/>
    <col min="8203" max="8448" width="9.140625" style="22"/>
    <col min="8449" max="8449" width="12" style="22" customWidth="1"/>
    <col min="8450" max="8458" width="7.140625" style="22" customWidth="1"/>
    <col min="8459" max="8704" width="9.140625" style="22"/>
    <col min="8705" max="8705" width="12" style="22" customWidth="1"/>
    <col min="8706" max="8714" width="7.140625" style="22" customWidth="1"/>
    <col min="8715" max="8960" width="9.140625" style="22"/>
    <col min="8961" max="8961" width="12" style="22" customWidth="1"/>
    <col min="8962" max="8970" width="7.140625" style="22" customWidth="1"/>
    <col min="8971" max="9216" width="9.140625" style="22"/>
    <col min="9217" max="9217" width="12" style="22" customWidth="1"/>
    <col min="9218" max="9226" width="7.140625" style="22" customWidth="1"/>
    <col min="9227" max="9472" width="9.140625" style="22"/>
    <col min="9473" max="9473" width="12" style="22" customWidth="1"/>
    <col min="9474" max="9482" width="7.140625" style="22" customWidth="1"/>
    <col min="9483" max="9728" width="9.140625" style="22"/>
    <col min="9729" max="9729" width="12" style="22" customWidth="1"/>
    <col min="9730" max="9738" width="7.140625" style="22" customWidth="1"/>
    <col min="9739" max="9984" width="9.140625" style="22"/>
    <col min="9985" max="9985" width="12" style="22" customWidth="1"/>
    <col min="9986" max="9994" width="7.140625" style="22" customWidth="1"/>
    <col min="9995" max="10240" width="9.140625" style="22"/>
    <col min="10241" max="10241" width="12" style="22" customWidth="1"/>
    <col min="10242" max="10250" width="7.140625" style="22" customWidth="1"/>
    <col min="10251" max="10496" width="9.140625" style="22"/>
    <col min="10497" max="10497" width="12" style="22" customWidth="1"/>
    <col min="10498" max="10506" width="7.140625" style="22" customWidth="1"/>
    <col min="10507" max="10752" width="9.140625" style="22"/>
    <col min="10753" max="10753" width="12" style="22" customWidth="1"/>
    <col min="10754" max="10762" width="7.140625" style="22" customWidth="1"/>
    <col min="10763" max="11008" width="9.140625" style="22"/>
    <col min="11009" max="11009" width="12" style="22" customWidth="1"/>
    <col min="11010" max="11018" width="7.140625" style="22" customWidth="1"/>
    <col min="11019" max="11264" width="9.140625" style="22"/>
    <col min="11265" max="11265" width="12" style="22" customWidth="1"/>
    <col min="11266" max="11274" width="7.140625" style="22" customWidth="1"/>
    <col min="11275" max="11520" width="9.140625" style="22"/>
    <col min="11521" max="11521" width="12" style="22" customWidth="1"/>
    <col min="11522" max="11530" width="7.140625" style="22" customWidth="1"/>
    <col min="11531" max="11776" width="9.140625" style="22"/>
    <col min="11777" max="11777" width="12" style="22" customWidth="1"/>
    <col min="11778" max="11786" width="7.140625" style="22" customWidth="1"/>
    <col min="11787" max="12032" width="9.140625" style="22"/>
    <col min="12033" max="12033" width="12" style="22" customWidth="1"/>
    <col min="12034" max="12042" width="7.140625" style="22" customWidth="1"/>
    <col min="12043" max="12288" width="9.140625" style="22"/>
    <col min="12289" max="12289" width="12" style="22" customWidth="1"/>
    <col min="12290" max="12298" width="7.140625" style="22" customWidth="1"/>
    <col min="12299" max="12544" width="9.140625" style="22"/>
    <col min="12545" max="12545" width="12" style="22" customWidth="1"/>
    <col min="12546" max="12554" width="7.140625" style="22" customWidth="1"/>
    <col min="12555" max="12800" width="9.140625" style="22"/>
    <col min="12801" max="12801" width="12" style="22" customWidth="1"/>
    <col min="12802" max="12810" width="7.140625" style="22" customWidth="1"/>
    <col min="12811" max="13056" width="9.140625" style="22"/>
    <col min="13057" max="13057" width="12" style="22" customWidth="1"/>
    <col min="13058" max="13066" width="7.140625" style="22" customWidth="1"/>
    <col min="13067" max="13312" width="9.140625" style="22"/>
    <col min="13313" max="13313" width="12" style="22" customWidth="1"/>
    <col min="13314" max="13322" width="7.140625" style="22" customWidth="1"/>
    <col min="13323" max="13568" width="9.140625" style="22"/>
    <col min="13569" max="13569" width="12" style="22" customWidth="1"/>
    <col min="13570" max="13578" width="7.140625" style="22" customWidth="1"/>
    <col min="13579" max="13824" width="9.140625" style="22"/>
    <col min="13825" max="13825" width="12" style="22" customWidth="1"/>
    <col min="13826" max="13834" width="7.140625" style="22" customWidth="1"/>
    <col min="13835" max="14080" width="9.140625" style="22"/>
    <col min="14081" max="14081" width="12" style="22" customWidth="1"/>
    <col min="14082" max="14090" width="7.140625" style="22" customWidth="1"/>
    <col min="14091" max="14336" width="9.140625" style="22"/>
    <col min="14337" max="14337" width="12" style="22" customWidth="1"/>
    <col min="14338" max="14346" width="7.140625" style="22" customWidth="1"/>
    <col min="14347" max="14592" width="9.140625" style="22"/>
    <col min="14593" max="14593" width="12" style="22" customWidth="1"/>
    <col min="14594" max="14602" width="7.140625" style="22" customWidth="1"/>
    <col min="14603" max="14848" width="9.140625" style="22"/>
    <col min="14849" max="14849" width="12" style="22" customWidth="1"/>
    <col min="14850" max="14858" width="7.140625" style="22" customWidth="1"/>
    <col min="14859" max="15104" width="9.140625" style="22"/>
    <col min="15105" max="15105" width="12" style="22" customWidth="1"/>
    <col min="15106" max="15114" width="7.140625" style="22" customWidth="1"/>
    <col min="15115" max="15360" width="9.140625" style="22"/>
    <col min="15361" max="15361" width="12" style="22" customWidth="1"/>
    <col min="15362" max="15370" width="7.140625" style="22" customWidth="1"/>
    <col min="15371" max="15616" width="9.140625" style="22"/>
    <col min="15617" max="15617" width="12" style="22" customWidth="1"/>
    <col min="15618" max="15626" width="7.140625" style="22" customWidth="1"/>
    <col min="15627" max="15872" width="9.140625" style="22"/>
    <col min="15873" max="15873" width="12" style="22" customWidth="1"/>
    <col min="15874" max="15882" width="7.140625" style="22" customWidth="1"/>
    <col min="15883" max="16128" width="9.140625" style="22"/>
    <col min="16129" max="16129" width="12" style="22" customWidth="1"/>
    <col min="16130" max="16138" width="7.140625" style="22" customWidth="1"/>
    <col min="16139" max="16384" width="9.140625" style="22"/>
  </cols>
  <sheetData>
    <row r="1" spans="1:13">
      <c r="A1" s="10" t="s">
        <v>323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32"/>
      <c r="M1" s="11"/>
    </row>
    <row r="2" spans="1:13">
      <c r="A2" s="10"/>
      <c r="B2" s="11"/>
      <c r="C2" s="11"/>
      <c r="D2" s="10"/>
      <c r="E2" s="11"/>
      <c r="F2" s="11"/>
      <c r="G2" s="11"/>
      <c r="H2" s="11"/>
      <c r="I2" s="11"/>
      <c r="J2" s="11"/>
      <c r="K2" s="11"/>
      <c r="L2" s="32"/>
      <c r="M2" s="11"/>
    </row>
    <row r="3" spans="1:13" s="47" customFormat="1">
      <c r="A3" s="46"/>
      <c r="B3" s="13"/>
      <c r="C3" s="13"/>
      <c r="D3" s="13" t="s">
        <v>0</v>
      </c>
      <c r="E3" s="13"/>
      <c r="F3" s="13" t="s">
        <v>119</v>
      </c>
      <c r="G3" s="13"/>
      <c r="H3" s="13" t="s">
        <v>120</v>
      </c>
      <c r="I3" s="13" t="s">
        <v>9</v>
      </c>
      <c r="J3" s="13"/>
      <c r="K3" s="13"/>
      <c r="L3" s="34"/>
      <c r="M3" s="13"/>
    </row>
    <row r="4" spans="1:13" s="47" customFormat="1">
      <c r="A4" s="14"/>
      <c r="B4" s="30" t="s">
        <v>10</v>
      </c>
      <c r="C4" s="30" t="s">
        <v>11</v>
      </c>
      <c r="D4" s="30" t="s">
        <v>34</v>
      </c>
      <c r="E4" s="30" t="s">
        <v>35</v>
      </c>
      <c r="F4" s="13" t="s">
        <v>6</v>
      </c>
      <c r="G4" s="13" t="s">
        <v>9</v>
      </c>
      <c r="H4" s="13" t="s">
        <v>121</v>
      </c>
      <c r="I4" s="13" t="s">
        <v>122</v>
      </c>
      <c r="J4" s="13" t="s">
        <v>12</v>
      </c>
      <c r="K4" s="13"/>
      <c r="L4" s="34"/>
      <c r="M4" s="13"/>
    </row>
    <row r="5" spans="1:13">
      <c r="A5" s="38" t="s">
        <v>123</v>
      </c>
      <c r="B5" s="39"/>
      <c r="C5" s="39">
        <v>6</v>
      </c>
      <c r="D5" s="39">
        <v>7</v>
      </c>
      <c r="E5" s="39"/>
      <c r="F5" s="11">
        <f t="shared" ref="F5:F33" si="0">SUM(B5:E5)</f>
        <v>13</v>
      </c>
      <c r="G5" s="40">
        <f>F5/769*100</f>
        <v>1.6905071521456438</v>
      </c>
      <c r="H5" s="11"/>
      <c r="I5" s="40">
        <f>(F5-H5)/725*100</f>
        <v>1.7931034482758619</v>
      </c>
      <c r="J5" s="11"/>
      <c r="K5" s="11"/>
      <c r="L5" s="32"/>
      <c r="M5" s="11"/>
    </row>
    <row r="6" spans="1:13">
      <c r="A6" s="38" t="s">
        <v>124</v>
      </c>
      <c r="B6" s="39"/>
      <c r="C6" s="39">
        <v>10</v>
      </c>
      <c r="D6" s="39">
        <v>8</v>
      </c>
      <c r="E6" s="39"/>
      <c r="F6" s="11">
        <f t="shared" si="0"/>
        <v>18</v>
      </c>
      <c r="G6" s="40">
        <f t="shared" ref="G6:G33" si="1">F6/769*100</f>
        <v>2.3407022106631992</v>
      </c>
      <c r="H6" s="11"/>
      <c r="I6" s="40">
        <f t="shared" ref="I6:I33" si="2">(F6-H6)/725*100</f>
        <v>2.4827586206896552</v>
      </c>
      <c r="J6" s="11"/>
      <c r="K6" s="11"/>
      <c r="L6" s="32"/>
      <c r="M6" s="11"/>
    </row>
    <row r="7" spans="1:13">
      <c r="A7" s="38" t="s">
        <v>125</v>
      </c>
      <c r="B7" s="39"/>
      <c r="C7" s="39">
        <v>15</v>
      </c>
      <c r="D7" s="11">
        <v>15</v>
      </c>
      <c r="E7" s="39"/>
      <c r="F7" s="11">
        <f t="shared" si="0"/>
        <v>30</v>
      </c>
      <c r="G7" s="40">
        <f t="shared" si="1"/>
        <v>3.9011703511053319</v>
      </c>
      <c r="H7" s="11"/>
      <c r="I7" s="40">
        <f t="shared" si="2"/>
        <v>4.1379310344827589</v>
      </c>
      <c r="J7" s="11"/>
      <c r="K7" s="11"/>
      <c r="L7" s="32"/>
      <c r="M7" s="11"/>
    </row>
    <row r="8" spans="1:13">
      <c r="A8" s="38" t="s">
        <v>126</v>
      </c>
      <c r="B8" s="39">
        <v>1</v>
      </c>
      <c r="C8" s="39">
        <v>37</v>
      </c>
      <c r="D8" s="39">
        <v>59</v>
      </c>
      <c r="E8" s="39">
        <v>2</v>
      </c>
      <c r="F8" s="11">
        <f t="shared" si="0"/>
        <v>99</v>
      </c>
      <c r="G8" s="40">
        <f t="shared" si="1"/>
        <v>12.873862158647595</v>
      </c>
      <c r="H8" s="11"/>
      <c r="I8" s="40">
        <f t="shared" si="2"/>
        <v>13.655172413793103</v>
      </c>
      <c r="J8" s="11"/>
      <c r="K8" s="11"/>
      <c r="L8" s="32"/>
      <c r="M8" s="11"/>
    </row>
    <row r="9" spans="1:13">
      <c r="A9" s="38" t="s">
        <v>128</v>
      </c>
      <c r="B9" s="39"/>
      <c r="C9" s="39">
        <v>18</v>
      </c>
      <c r="D9" s="39">
        <v>38</v>
      </c>
      <c r="E9" s="39"/>
      <c r="F9" s="11">
        <f t="shared" si="0"/>
        <v>56</v>
      </c>
      <c r="G9" s="40">
        <f t="shared" si="1"/>
        <v>7.2821846553966187</v>
      </c>
      <c r="H9" s="11"/>
      <c r="I9" s="40">
        <f t="shared" si="2"/>
        <v>7.7241379310344831</v>
      </c>
      <c r="J9" s="11">
        <v>2</v>
      </c>
      <c r="K9" s="11"/>
      <c r="L9" s="32"/>
      <c r="M9" s="11"/>
    </row>
    <row r="10" spans="1:13">
      <c r="A10" s="38" t="s">
        <v>129</v>
      </c>
      <c r="B10" s="39"/>
      <c r="C10" s="39">
        <v>24</v>
      </c>
      <c r="D10" s="39">
        <v>38</v>
      </c>
      <c r="E10" s="39"/>
      <c r="F10" s="11">
        <f t="shared" si="0"/>
        <v>62</v>
      </c>
      <c r="G10" s="40">
        <f t="shared" si="1"/>
        <v>8.062418725617686</v>
      </c>
      <c r="H10" s="11"/>
      <c r="I10" s="40">
        <f t="shared" si="2"/>
        <v>8.5517241379310338</v>
      </c>
      <c r="J10" s="11"/>
      <c r="K10" s="11"/>
      <c r="L10" s="32"/>
      <c r="M10" s="11"/>
    </row>
    <row r="11" spans="1:13">
      <c r="A11" s="38" t="s">
        <v>130</v>
      </c>
      <c r="B11" s="39"/>
      <c r="C11" s="39">
        <v>23</v>
      </c>
      <c r="D11" s="39">
        <v>32</v>
      </c>
      <c r="E11" s="39"/>
      <c r="F11" s="11">
        <f t="shared" si="0"/>
        <v>55</v>
      </c>
      <c r="G11" s="40">
        <f t="shared" si="1"/>
        <v>7.1521456436931086</v>
      </c>
      <c r="H11" s="11"/>
      <c r="I11" s="40">
        <f t="shared" si="2"/>
        <v>7.5862068965517242</v>
      </c>
      <c r="J11" s="11"/>
      <c r="K11" s="11"/>
      <c r="L11" s="32"/>
      <c r="M11" s="11"/>
    </row>
    <row r="12" spans="1:13">
      <c r="A12" s="38" t="s">
        <v>131</v>
      </c>
      <c r="B12" s="39"/>
      <c r="C12" s="39">
        <v>16</v>
      </c>
      <c r="D12" s="39">
        <v>33</v>
      </c>
      <c r="E12" s="39"/>
      <c r="F12" s="11">
        <f t="shared" si="0"/>
        <v>49</v>
      </c>
      <c r="G12" s="40">
        <f t="shared" si="1"/>
        <v>6.3719115734720413</v>
      </c>
      <c r="H12" s="11"/>
      <c r="I12" s="40">
        <f t="shared" si="2"/>
        <v>6.7586206896551717</v>
      </c>
      <c r="J12" s="11"/>
      <c r="K12" s="11"/>
      <c r="L12" s="32"/>
      <c r="M12" s="11"/>
    </row>
    <row r="13" spans="1:13">
      <c r="A13" s="38" t="s">
        <v>132</v>
      </c>
      <c r="B13" s="39"/>
      <c r="C13" s="39">
        <v>11</v>
      </c>
      <c r="D13" s="39">
        <v>15</v>
      </c>
      <c r="E13" s="39"/>
      <c r="F13" s="11">
        <f t="shared" si="0"/>
        <v>26</v>
      </c>
      <c r="G13" s="40">
        <f t="shared" si="1"/>
        <v>3.3810143042912877</v>
      </c>
      <c r="H13" s="11"/>
      <c r="I13" s="40">
        <f t="shared" si="2"/>
        <v>3.5862068965517238</v>
      </c>
      <c r="J13" s="11"/>
      <c r="K13" s="11"/>
      <c r="L13" s="32"/>
      <c r="M13" s="11"/>
    </row>
    <row r="14" spans="1:13">
      <c r="A14" s="38" t="s">
        <v>133</v>
      </c>
      <c r="B14" s="39">
        <v>1</v>
      </c>
      <c r="C14" s="39">
        <v>8</v>
      </c>
      <c r="D14" s="39">
        <v>18</v>
      </c>
      <c r="E14" s="39">
        <v>1</v>
      </c>
      <c r="F14" s="11">
        <f t="shared" si="0"/>
        <v>28</v>
      </c>
      <c r="G14" s="40">
        <f t="shared" si="1"/>
        <v>3.6410923276983094</v>
      </c>
      <c r="H14" s="11">
        <v>1</v>
      </c>
      <c r="I14" s="40">
        <f t="shared" si="2"/>
        <v>3.7241379310344822</v>
      </c>
      <c r="J14" s="11"/>
      <c r="K14" s="11"/>
      <c r="L14" s="32"/>
      <c r="M14" s="11"/>
    </row>
    <row r="15" spans="1:13">
      <c r="A15" s="38" t="s">
        <v>134</v>
      </c>
      <c r="B15" s="39"/>
      <c r="C15" s="39">
        <v>11</v>
      </c>
      <c r="D15" s="39">
        <v>29</v>
      </c>
      <c r="E15" s="39"/>
      <c r="F15" s="11">
        <f t="shared" si="0"/>
        <v>40</v>
      </c>
      <c r="G15" s="40">
        <f t="shared" si="1"/>
        <v>5.2015604681404417</v>
      </c>
      <c r="H15" s="11"/>
      <c r="I15" s="40">
        <f t="shared" si="2"/>
        <v>5.5172413793103452</v>
      </c>
      <c r="J15" s="11"/>
      <c r="K15" s="11"/>
      <c r="L15" s="32"/>
      <c r="M15" s="11"/>
    </row>
    <row r="16" spans="1:13">
      <c r="A16" s="38" t="s">
        <v>135</v>
      </c>
      <c r="B16" s="39"/>
      <c r="C16" s="39">
        <v>18</v>
      </c>
      <c r="D16" s="39">
        <v>29</v>
      </c>
      <c r="E16" s="39"/>
      <c r="F16" s="11">
        <f t="shared" si="0"/>
        <v>47</v>
      </c>
      <c r="G16" s="40">
        <f t="shared" si="1"/>
        <v>6.11183355006502</v>
      </c>
      <c r="H16" s="11"/>
      <c r="I16" s="40">
        <f t="shared" si="2"/>
        <v>6.4827586206896548</v>
      </c>
      <c r="J16" s="11"/>
      <c r="K16" s="11"/>
      <c r="L16" s="32"/>
      <c r="M16" s="11"/>
    </row>
    <row r="17" spans="1:13">
      <c r="A17" s="38" t="s">
        <v>137</v>
      </c>
      <c r="B17" s="39"/>
      <c r="C17" s="39">
        <v>5</v>
      </c>
      <c r="D17" s="39">
        <v>11</v>
      </c>
      <c r="E17" s="39"/>
      <c r="F17" s="11">
        <f t="shared" si="0"/>
        <v>16</v>
      </c>
      <c r="G17" s="40">
        <f t="shared" si="1"/>
        <v>2.080624187256177</v>
      </c>
      <c r="H17" s="11"/>
      <c r="I17" s="40">
        <f t="shared" si="2"/>
        <v>2.2068965517241379</v>
      </c>
      <c r="J17" s="11"/>
      <c r="K17" s="11"/>
      <c r="L17" s="32"/>
      <c r="M17" s="11"/>
    </row>
    <row r="18" spans="1:13">
      <c r="A18" s="38" t="s">
        <v>138</v>
      </c>
      <c r="B18" s="39"/>
      <c r="C18" s="39">
        <v>3</v>
      </c>
      <c r="D18" s="39">
        <v>7</v>
      </c>
      <c r="E18" s="39"/>
      <c r="F18" s="11">
        <f t="shared" si="0"/>
        <v>10</v>
      </c>
      <c r="G18" s="40">
        <f t="shared" si="1"/>
        <v>1.3003901170351104</v>
      </c>
      <c r="H18" s="11"/>
      <c r="I18" s="40">
        <f t="shared" si="2"/>
        <v>1.3793103448275863</v>
      </c>
      <c r="J18" s="11"/>
      <c r="K18" s="11"/>
      <c r="L18" s="32"/>
      <c r="M18" s="11"/>
    </row>
    <row r="19" spans="1:13">
      <c r="A19" s="38" t="s">
        <v>139</v>
      </c>
      <c r="B19" s="39"/>
      <c r="C19" s="39"/>
      <c r="D19" s="39">
        <v>3</v>
      </c>
      <c r="E19" s="39"/>
      <c r="F19" s="11">
        <f>SUM(B19:E19)</f>
        <v>3</v>
      </c>
      <c r="G19" s="40">
        <f t="shared" si="1"/>
        <v>0.39011703511053319</v>
      </c>
      <c r="H19" s="11"/>
      <c r="I19" s="40">
        <f t="shared" si="2"/>
        <v>0.41379310344827586</v>
      </c>
      <c r="J19" s="11"/>
      <c r="K19" s="11"/>
      <c r="L19" s="32"/>
      <c r="M19" s="11"/>
    </row>
    <row r="20" spans="1:13">
      <c r="A20" s="38" t="s">
        <v>165</v>
      </c>
      <c r="B20" s="39"/>
      <c r="C20" s="39"/>
      <c r="D20" s="39">
        <v>1</v>
      </c>
      <c r="E20" s="39"/>
      <c r="F20" s="11">
        <f t="shared" si="0"/>
        <v>1</v>
      </c>
      <c r="G20" s="40">
        <f t="shared" si="1"/>
        <v>0.13003901170351106</v>
      </c>
      <c r="H20" s="11"/>
      <c r="I20" s="40">
        <f t="shared" si="2"/>
        <v>0.13793103448275862</v>
      </c>
      <c r="J20" s="11"/>
      <c r="K20" s="11"/>
      <c r="L20" s="32"/>
      <c r="M20" s="11"/>
    </row>
    <row r="21" spans="1:13">
      <c r="A21" s="38" t="s">
        <v>140</v>
      </c>
      <c r="B21" s="39">
        <v>1</v>
      </c>
      <c r="C21" s="39">
        <v>16</v>
      </c>
      <c r="D21" s="39">
        <v>30</v>
      </c>
      <c r="E21" s="39"/>
      <c r="F21" s="11">
        <f t="shared" si="0"/>
        <v>47</v>
      </c>
      <c r="G21" s="40">
        <f t="shared" si="1"/>
        <v>6.11183355006502</v>
      </c>
      <c r="H21" s="11"/>
      <c r="I21" s="40">
        <f t="shared" si="2"/>
        <v>6.4827586206896548</v>
      </c>
      <c r="J21" s="11"/>
      <c r="K21" s="11"/>
      <c r="L21" s="32"/>
      <c r="M21" s="11"/>
    </row>
    <row r="22" spans="1:13">
      <c r="A22" s="38" t="s">
        <v>141</v>
      </c>
      <c r="B22" s="39"/>
      <c r="C22" s="39">
        <v>14</v>
      </c>
      <c r="D22" s="39">
        <v>30</v>
      </c>
      <c r="E22" s="39"/>
      <c r="F22" s="11">
        <f t="shared" si="0"/>
        <v>44</v>
      </c>
      <c r="G22" s="40">
        <f t="shared" si="1"/>
        <v>5.721716514954486</v>
      </c>
      <c r="H22" s="11"/>
      <c r="I22" s="40">
        <f t="shared" si="2"/>
        <v>6.068965517241379</v>
      </c>
      <c r="J22" s="11"/>
      <c r="K22" s="11"/>
      <c r="L22" s="32"/>
      <c r="M22" s="11"/>
    </row>
    <row r="23" spans="1:13">
      <c r="A23" s="38" t="s">
        <v>143</v>
      </c>
      <c r="B23" s="39"/>
      <c r="C23" s="39">
        <v>2</v>
      </c>
      <c r="D23" s="39">
        <v>10</v>
      </c>
      <c r="E23" s="39"/>
      <c r="F23" s="11">
        <f t="shared" si="0"/>
        <v>12</v>
      </c>
      <c r="G23" s="40">
        <f t="shared" si="1"/>
        <v>1.5604681404421328</v>
      </c>
      <c r="H23" s="11"/>
      <c r="I23" s="40">
        <f t="shared" si="2"/>
        <v>1.6551724137931034</v>
      </c>
      <c r="J23" s="11"/>
      <c r="K23" s="11"/>
      <c r="L23" s="32"/>
      <c r="M23" s="11"/>
    </row>
    <row r="24" spans="1:13">
      <c r="A24" s="38" t="s">
        <v>144</v>
      </c>
      <c r="B24" s="39"/>
      <c r="C24" s="39"/>
      <c r="D24" s="39">
        <v>4</v>
      </c>
      <c r="E24" s="39"/>
      <c r="F24" s="11">
        <f t="shared" si="0"/>
        <v>4</v>
      </c>
      <c r="G24" s="40">
        <f t="shared" si="1"/>
        <v>0.52015604681404426</v>
      </c>
      <c r="H24" s="11"/>
      <c r="I24" s="40">
        <f t="shared" si="2"/>
        <v>0.55172413793103448</v>
      </c>
      <c r="J24" s="11"/>
      <c r="K24" s="11"/>
      <c r="L24" s="32"/>
      <c r="M24" s="11"/>
    </row>
    <row r="25" spans="1:13">
      <c r="A25" s="38" t="s">
        <v>145</v>
      </c>
      <c r="B25" s="39"/>
      <c r="C25" s="39">
        <v>2</v>
      </c>
      <c r="D25" s="39">
        <v>1</v>
      </c>
      <c r="E25" s="39"/>
      <c r="F25" s="11">
        <f t="shared" si="0"/>
        <v>3</v>
      </c>
      <c r="G25" s="40">
        <f t="shared" si="1"/>
        <v>0.39011703511053319</v>
      </c>
      <c r="H25" s="11"/>
      <c r="I25" s="40">
        <f t="shared" si="2"/>
        <v>0.41379310344827586</v>
      </c>
      <c r="J25" s="11"/>
      <c r="K25" s="11"/>
      <c r="L25" s="32"/>
      <c r="M25" s="11"/>
    </row>
    <row r="26" spans="1:13">
      <c r="A26" s="38" t="s">
        <v>146</v>
      </c>
      <c r="B26" s="39"/>
      <c r="C26" s="39">
        <v>1</v>
      </c>
      <c r="D26" s="39">
        <v>2</v>
      </c>
      <c r="E26" s="39"/>
      <c r="F26" s="11">
        <f t="shared" si="0"/>
        <v>3</v>
      </c>
      <c r="G26" s="40">
        <f t="shared" si="1"/>
        <v>0.39011703511053319</v>
      </c>
      <c r="H26" s="11">
        <v>1</v>
      </c>
      <c r="I26" s="40">
        <f t="shared" si="2"/>
        <v>0.27586206896551724</v>
      </c>
      <c r="J26" s="11"/>
      <c r="K26" s="11"/>
      <c r="L26" s="32"/>
      <c r="M26" s="11"/>
    </row>
    <row r="27" spans="1:13">
      <c r="A27" s="38" t="s">
        <v>147</v>
      </c>
      <c r="B27" s="39"/>
      <c r="C27" s="39">
        <v>3</v>
      </c>
      <c r="D27" s="39">
        <v>6</v>
      </c>
      <c r="E27" s="39"/>
      <c r="F27" s="11">
        <f t="shared" si="0"/>
        <v>9</v>
      </c>
      <c r="G27" s="40">
        <f t="shared" si="1"/>
        <v>1.1703511053315996</v>
      </c>
      <c r="H27" s="11">
        <v>2</v>
      </c>
      <c r="I27" s="40">
        <f t="shared" si="2"/>
        <v>0.96551724137931039</v>
      </c>
      <c r="J27" s="11"/>
      <c r="K27" s="11"/>
      <c r="L27" s="32"/>
      <c r="M27" s="11"/>
    </row>
    <row r="28" spans="1:13">
      <c r="A28" s="10" t="s">
        <v>148</v>
      </c>
      <c r="B28" s="11"/>
      <c r="C28" s="39">
        <v>1</v>
      </c>
      <c r="D28" s="39">
        <v>15</v>
      </c>
      <c r="E28" s="39"/>
      <c r="F28" s="11">
        <f t="shared" si="0"/>
        <v>16</v>
      </c>
      <c r="G28" s="40">
        <f t="shared" si="1"/>
        <v>2.080624187256177</v>
      </c>
      <c r="H28" s="11">
        <v>7</v>
      </c>
      <c r="I28" s="40">
        <f t="shared" si="2"/>
        <v>1.2413793103448276</v>
      </c>
      <c r="J28" s="11"/>
      <c r="K28" s="11"/>
      <c r="L28" s="32"/>
      <c r="M28" s="11"/>
    </row>
    <row r="29" spans="1:13">
      <c r="A29" s="10" t="s">
        <v>149</v>
      </c>
      <c r="B29" s="39"/>
      <c r="C29" s="39">
        <v>1</v>
      </c>
      <c r="D29" s="39">
        <v>31</v>
      </c>
      <c r="E29" s="39">
        <v>1</v>
      </c>
      <c r="F29" s="11">
        <f t="shared" si="0"/>
        <v>33</v>
      </c>
      <c r="G29" s="40">
        <f t="shared" si="1"/>
        <v>4.2912873862158651</v>
      </c>
      <c r="H29" s="11">
        <v>13</v>
      </c>
      <c r="I29" s="40">
        <f t="shared" si="2"/>
        <v>2.7586206896551726</v>
      </c>
      <c r="J29" s="11"/>
      <c r="K29" s="11"/>
      <c r="L29" s="32"/>
      <c r="M29" s="11"/>
    </row>
    <row r="30" spans="1:13">
      <c r="A30" s="10" t="s">
        <v>150</v>
      </c>
      <c r="B30" s="39"/>
      <c r="C30" s="39">
        <v>2</v>
      </c>
      <c r="D30" s="39">
        <v>12</v>
      </c>
      <c r="E30" s="39"/>
      <c r="F30" s="11">
        <f t="shared" si="0"/>
        <v>14</v>
      </c>
      <c r="G30" s="40">
        <f t="shared" si="1"/>
        <v>1.8205461638491547</v>
      </c>
      <c r="H30" s="11">
        <v>5</v>
      </c>
      <c r="I30" s="40">
        <f t="shared" si="2"/>
        <v>1.2413793103448276</v>
      </c>
      <c r="J30" s="11"/>
      <c r="K30" s="11"/>
      <c r="L30" s="32"/>
      <c r="M30" s="11"/>
    </row>
    <row r="31" spans="1:13">
      <c r="A31" s="38" t="s">
        <v>151</v>
      </c>
      <c r="B31" s="39"/>
      <c r="C31" s="39">
        <v>4</v>
      </c>
      <c r="D31" s="39">
        <v>6</v>
      </c>
      <c r="E31" s="39"/>
      <c r="F31" s="11">
        <f t="shared" si="0"/>
        <v>10</v>
      </c>
      <c r="G31" s="40">
        <f t="shared" si="1"/>
        <v>1.3003901170351104</v>
      </c>
      <c r="H31" s="11">
        <v>2</v>
      </c>
      <c r="I31" s="40">
        <f t="shared" si="2"/>
        <v>1.103448275862069</v>
      </c>
      <c r="J31" s="11"/>
      <c r="K31" s="11"/>
      <c r="L31" s="32"/>
      <c r="M31" s="11"/>
    </row>
    <row r="32" spans="1:13">
      <c r="A32" s="38" t="s">
        <v>152</v>
      </c>
      <c r="B32" s="39"/>
      <c r="C32" s="39"/>
      <c r="D32" s="39">
        <v>1</v>
      </c>
      <c r="E32" s="39"/>
      <c r="F32" s="11">
        <f t="shared" si="0"/>
        <v>1</v>
      </c>
      <c r="G32" s="40">
        <f t="shared" si="1"/>
        <v>0.13003901170351106</v>
      </c>
      <c r="H32" s="11"/>
      <c r="I32" s="40">
        <f t="shared" si="2"/>
        <v>0.13793103448275862</v>
      </c>
      <c r="J32" s="11"/>
      <c r="K32" s="11"/>
      <c r="L32" s="32"/>
      <c r="M32" s="11"/>
    </row>
    <row r="33" spans="1:13">
      <c r="A33" s="38" t="s">
        <v>153</v>
      </c>
      <c r="B33" s="39"/>
      <c r="C33" s="39">
        <v>5</v>
      </c>
      <c r="D33" s="11">
        <v>15</v>
      </c>
      <c r="E33" s="39"/>
      <c r="F33" s="11">
        <f t="shared" si="0"/>
        <v>20</v>
      </c>
      <c r="G33" s="40">
        <f t="shared" si="1"/>
        <v>2.6007802340702209</v>
      </c>
      <c r="H33" s="11">
        <v>13</v>
      </c>
      <c r="I33" s="40">
        <f t="shared" si="2"/>
        <v>0.96551724137931039</v>
      </c>
      <c r="J33" s="11"/>
      <c r="K33" s="11"/>
      <c r="L33" s="32"/>
      <c r="M33" s="11"/>
    </row>
    <row r="34" spans="1:13" s="50" customFormat="1">
      <c r="A34" s="48" t="s">
        <v>6</v>
      </c>
      <c r="B34" s="49">
        <f>SUM(B5:B33)</f>
        <v>3</v>
      </c>
      <c r="C34" s="49">
        <f>SUM(C5:C33)</f>
        <v>256</v>
      </c>
      <c r="D34" s="49">
        <f>SUM(D5:D33)</f>
        <v>506</v>
      </c>
      <c r="E34" s="49">
        <f>SUM(E5:E33)</f>
        <v>4</v>
      </c>
      <c r="F34" s="49">
        <f>SUM(F5:F33)</f>
        <v>769</v>
      </c>
      <c r="G34" s="18"/>
      <c r="H34" s="49">
        <f>SUM(H5:H33)</f>
        <v>44</v>
      </c>
      <c r="I34" s="18"/>
      <c r="J34" s="49">
        <f>SUM(J5:J33)</f>
        <v>2</v>
      </c>
      <c r="K34" s="18"/>
      <c r="L34" s="33"/>
      <c r="M34" s="18"/>
    </row>
    <row r="35" spans="1:13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32"/>
      <c r="M35" s="11"/>
    </row>
    <row r="36" spans="1:13">
      <c r="A36" s="10" t="s">
        <v>154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32"/>
      <c r="M36" s="11"/>
    </row>
    <row r="37" spans="1:13">
      <c r="A37" s="10" t="s">
        <v>155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32"/>
      <c r="M37" s="11"/>
    </row>
    <row r="38" spans="1:13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32"/>
      <c r="M38" s="11"/>
    </row>
    <row r="39" spans="1:13">
      <c r="A39" s="10" t="s">
        <v>324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32"/>
      <c r="M39" s="11"/>
    </row>
    <row r="40" spans="1:13">
      <c r="A40" s="10"/>
      <c r="B40" s="11"/>
      <c r="C40" s="11"/>
      <c r="D40" s="10"/>
      <c r="E40" s="11"/>
      <c r="F40" s="11"/>
      <c r="G40" s="11"/>
      <c r="H40" s="11"/>
      <c r="I40" s="11"/>
      <c r="J40" s="11"/>
      <c r="K40" s="11"/>
      <c r="L40" s="32"/>
      <c r="M40" s="11"/>
    </row>
    <row r="41" spans="1:13" s="47" customFormat="1">
      <c r="A41" s="46"/>
      <c r="B41" s="13"/>
      <c r="C41" s="13"/>
      <c r="D41" s="13" t="s">
        <v>0</v>
      </c>
      <c r="E41" s="13"/>
      <c r="F41" s="54" t="s">
        <v>156</v>
      </c>
      <c r="G41" s="13" t="s">
        <v>157</v>
      </c>
      <c r="H41" s="13" t="s">
        <v>158</v>
      </c>
      <c r="I41" s="13"/>
      <c r="J41" s="13"/>
      <c r="K41" s="13"/>
    </row>
    <row r="42" spans="1:13" s="47" customFormat="1">
      <c r="A42" s="14"/>
      <c r="B42" s="30" t="s">
        <v>10</v>
      </c>
      <c r="C42" s="30" t="s">
        <v>11</v>
      </c>
      <c r="D42" s="30" t="s">
        <v>34</v>
      </c>
      <c r="E42" s="30" t="s">
        <v>35</v>
      </c>
      <c r="F42" s="54" t="s">
        <v>6</v>
      </c>
      <c r="G42" s="13" t="s">
        <v>6</v>
      </c>
      <c r="H42" s="13" t="s">
        <v>119</v>
      </c>
      <c r="I42" s="15"/>
      <c r="J42" s="15"/>
      <c r="K42" s="15"/>
    </row>
    <row r="43" spans="1:13">
      <c r="A43" s="38" t="s">
        <v>123</v>
      </c>
      <c r="B43" s="41"/>
      <c r="C43" s="41">
        <v>6</v>
      </c>
      <c r="D43" s="41">
        <v>7</v>
      </c>
      <c r="E43" s="41"/>
      <c r="F43" s="42">
        <f t="shared" ref="F43:F61" si="3">SUM(B43:E43)</f>
        <v>13</v>
      </c>
      <c r="G43" s="43"/>
      <c r="H43" s="43"/>
      <c r="I43" s="43"/>
      <c r="J43" s="43"/>
      <c r="K43" s="43"/>
    </row>
    <row r="44" spans="1:13">
      <c r="A44" s="38" t="s">
        <v>124</v>
      </c>
      <c r="B44" s="41"/>
      <c r="C44" s="41">
        <v>5</v>
      </c>
      <c r="D44" s="41">
        <v>5</v>
      </c>
      <c r="E44" s="41"/>
      <c r="F44" s="42">
        <f t="shared" si="3"/>
        <v>10</v>
      </c>
      <c r="G44" s="44"/>
      <c r="H44" s="43"/>
      <c r="I44" s="43"/>
      <c r="J44" s="43"/>
      <c r="K44" s="43"/>
    </row>
    <row r="45" spans="1:13">
      <c r="A45" s="38" t="s">
        <v>125</v>
      </c>
      <c r="B45" s="41"/>
      <c r="C45" s="41">
        <v>3</v>
      </c>
      <c r="D45" s="43">
        <v>5</v>
      </c>
      <c r="E45" s="41"/>
      <c r="F45" s="42">
        <f t="shared" si="3"/>
        <v>8</v>
      </c>
      <c r="G45" s="44"/>
      <c r="H45" s="43"/>
      <c r="I45" s="43"/>
      <c r="J45" s="43"/>
      <c r="K45" s="43"/>
    </row>
    <row r="46" spans="1:13">
      <c r="A46" s="38" t="s">
        <v>126</v>
      </c>
      <c r="B46" s="41">
        <v>1</v>
      </c>
      <c r="C46" s="41">
        <v>14</v>
      </c>
      <c r="D46" s="41">
        <v>26</v>
      </c>
      <c r="E46" s="41">
        <v>1</v>
      </c>
      <c r="F46" s="42">
        <f t="shared" si="3"/>
        <v>42</v>
      </c>
      <c r="G46" s="43">
        <v>25.7</v>
      </c>
      <c r="H46" s="43">
        <v>0.26</v>
      </c>
      <c r="I46" s="43"/>
      <c r="J46" s="43"/>
      <c r="K46" s="43"/>
    </row>
    <row r="47" spans="1:13">
      <c r="A47" s="38" t="s">
        <v>129</v>
      </c>
      <c r="B47" s="41"/>
      <c r="C47" s="41">
        <v>9</v>
      </c>
      <c r="D47" s="41">
        <v>20</v>
      </c>
      <c r="E47" s="41"/>
      <c r="F47" s="42">
        <f t="shared" si="3"/>
        <v>29</v>
      </c>
      <c r="G47" s="43">
        <v>14.95</v>
      </c>
      <c r="H47" s="43">
        <v>0.24</v>
      </c>
      <c r="I47" s="43"/>
      <c r="J47" s="43"/>
      <c r="K47" s="43"/>
    </row>
    <row r="48" spans="1:13">
      <c r="A48" s="38" t="s">
        <v>130</v>
      </c>
      <c r="B48" s="41"/>
      <c r="C48" s="41">
        <v>18</v>
      </c>
      <c r="D48" s="41">
        <v>15</v>
      </c>
      <c r="E48" s="41"/>
      <c r="F48" s="42">
        <f t="shared" si="3"/>
        <v>33</v>
      </c>
      <c r="G48" s="43">
        <v>14.4</v>
      </c>
      <c r="H48" s="43">
        <v>0.26</v>
      </c>
      <c r="I48" s="43"/>
      <c r="J48" s="43"/>
      <c r="K48" s="43"/>
    </row>
    <row r="49" spans="1:13">
      <c r="A49" s="38" t="s">
        <v>131</v>
      </c>
      <c r="B49" s="41"/>
      <c r="C49" s="41">
        <v>10</v>
      </c>
      <c r="D49" s="41">
        <v>17</v>
      </c>
      <c r="E49" s="41"/>
      <c r="F49" s="42">
        <f t="shared" si="3"/>
        <v>27</v>
      </c>
      <c r="G49" s="43">
        <v>13.95</v>
      </c>
      <c r="H49" s="43">
        <v>0.28000000000000003</v>
      </c>
      <c r="I49" s="43"/>
      <c r="J49" s="43"/>
      <c r="K49" s="43"/>
    </row>
    <row r="50" spans="1:13">
      <c r="A50" s="38" t="s">
        <v>132</v>
      </c>
      <c r="B50" s="41"/>
      <c r="C50" s="41">
        <v>7</v>
      </c>
      <c r="D50" s="41">
        <v>10</v>
      </c>
      <c r="E50" s="41"/>
      <c r="F50" s="42">
        <f t="shared" si="3"/>
        <v>17</v>
      </c>
      <c r="G50" s="43">
        <v>7.2</v>
      </c>
      <c r="H50" s="43">
        <v>0.28000000000000003</v>
      </c>
      <c r="I50" s="43"/>
      <c r="J50" s="43"/>
      <c r="K50" s="43"/>
    </row>
    <row r="51" spans="1:13">
      <c r="A51" s="38" t="s">
        <v>133</v>
      </c>
      <c r="B51" s="41">
        <v>1</v>
      </c>
      <c r="C51" s="41">
        <v>5</v>
      </c>
      <c r="D51" s="41">
        <v>9</v>
      </c>
      <c r="E51" s="41">
        <v>1</v>
      </c>
      <c r="F51" s="42">
        <f t="shared" si="3"/>
        <v>16</v>
      </c>
      <c r="G51" s="43">
        <v>5.4</v>
      </c>
      <c r="H51" s="43">
        <v>0.19</v>
      </c>
      <c r="I51" s="43"/>
      <c r="J51" s="43"/>
      <c r="K51" s="43"/>
    </row>
    <row r="52" spans="1:13">
      <c r="A52" s="38" t="s">
        <v>134</v>
      </c>
      <c r="B52" s="41"/>
      <c r="C52" s="41">
        <v>4</v>
      </c>
      <c r="D52" s="41">
        <v>16</v>
      </c>
      <c r="E52" s="41"/>
      <c r="F52" s="42">
        <f t="shared" si="3"/>
        <v>20</v>
      </c>
      <c r="G52" s="43">
        <v>12.85</v>
      </c>
      <c r="H52" s="43">
        <v>0.32</v>
      </c>
      <c r="I52" s="43"/>
      <c r="J52" s="43"/>
      <c r="K52" s="43"/>
    </row>
    <row r="53" spans="1:13">
      <c r="A53" s="38" t="s">
        <v>135</v>
      </c>
      <c r="B53" s="41"/>
      <c r="C53" s="41">
        <v>10</v>
      </c>
      <c r="D53" s="41">
        <v>11</v>
      </c>
      <c r="E53" s="41"/>
      <c r="F53" s="42">
        <f t="shared" si="3"/>
        <v>21</v>
      </c>
      <c r="G53" s="43">
        <v>11.5</v>
      </c>
      <c r="H53" s="43">
        <v>0.25</v>
      </c>
      <c r="I53" s="43"/>
      <c r="J53" s="43"/>
      <c r="K53" s="43"/>
    </row>
    <row r="54" spans="1:13">
      <c r="A54" s="38" t="s">
        <v>137</v>
      </c>
      <c r="B54" s="41"/>
      <c r="C54" s="41">
        <v>5</v>
      </c>
      <c r="D54" s="41">
        <v>11</v>
      </c>
      <c r="E54" s="41"/>
      <c r="F54" s="42">
        <f t="shared" si="3"/>
        <v>16</v>
      </c>
      <c r="G54" s="43">
        <v>12.75</v>
      </c>
      <c r="H54" s="43">
        <v>0.8</v>
      </c>
      <c r="I54" s="43"/>
      <c r="J54" s="43"/>
      <c r="K54" s="43"/>
    </row>
    <row r="55" spans="1:13">
      <c r="A55" s="38" t="s">
        <v>138</v>
      </c>
      <c r="B55" s="41"/>
      <c r="C55" s="41">
        <v>3</v>
      </c>
      <c r="D55" s="41">
        <v>7</v>
      </c>
      <c r="E55" s="41"/>
      <c r="F55" s="42">
        <f t="shared" si="3"/>
        <v>10</v>
      </c>
      <c r="G55" s="43">
        <v>6.1</v>
      </c>
      <c r="H55" s="43">
        <v>0.61</v>
      </c>
      <c r="I55" s="43"/>
      <c r="J55" s="43"/>
      <c r="K55" s="43"/>
    </row>
    <row r="56" spans="1:13">
      <c r="A56" s="38" t="s">
        <v>139</v>
      </c>
      <c r="B56" s="41"/>
      <c r="C56" s="41"/>
      <c r="D56" s="43">
        <v>3</v>
      </c>
      <c r="E56" s="41"/>
      <c r="F56" s="42">
        <f t="shared" si="3"/>
        <v>3</v>
      </c>
      <c r="G56" s="43">
        <v>3</v>
      </c>
      <c r="H56" s="43">
        <v>1</v>
      </c>
      <c r="I56" s="43"/>
      <c r="J56" s="43"/>
      <c r="K56" s="43"/>
    </row>
    <row r="57" spans="1:13">
      <c r="A57" s="38" t="s">
        <v>140</v>
      </c>
      <c r="B57" s="41">
        <v>1</v>
      </c>
      <c r="C57" s="41">
        <v>8</v>
      </c>
      <c r="D57" s="41">
        <v>17</v>
      </c>
      <c r="E57" s="41"/>
      <c r="F57" s="42">
        <f t="shared" si="3"/>
        <v>26</v>
      </c>
      <c r="G57" s="43">
        <v>22.45</v>
      </c>
      <c r="H57" s="43">
        <v>0.48</v>
      </c>
      <c r="I57" s="43"/>
      <c r="J57" s="43"/>
      <c r="K57" s="43"/>
    </row>
    <row r="58" spans="1:13">
      <c r="A58" s="38" t="s">
        <v>141</v>
      </c>
      <c r="B58" s="41"/>
      <c r="C58" s="41">
        <v>8</v>
      </c>
      <c r="D58" s="41">
        <v>18</v>
      </c>
      <c r="E58" s="41"/>
      <c r="F58" s="42">
        <f t="shared" si="3"/>
        <v>26</v>
      </c>
      <c r="G58" s="43">
        <v>21.85</v>
      </c>
      <c r="H58" s="43">
        <v>0.5</v>
      </c>
      <c r="I58" s="43"/>
      <c r="J58" s="43"/>
      <c r="K58" s="43"/>
    </row>
    <row r="59" spans="1:13">
      <c r="A59" s="38" t="s">
        <v>143</v>
      </c>
      <c r="B59" s="41"/>
      <c r="C59" s="41">
        <v>0.5</v>
      </c>
      <c r="D59" s="41">
        <v>2.25</v>
      </c>
      <c r="E59" s="41"/>
      <c r="F59" s="42">
        <f t="shared" si="3"/>
        <v>2.75</v>
      </c>
      <c r="G59" s="43">
        <v>9.75</v>
      </c>
      <c r="H59" s="43">
        <v>0.81</v>
      </c>
      <c r="I59" s="43"/>
      <c r="J59" s="43"/>
      <c r="K59" s="43"/>
    </row>
    <row r="60" spans="1:13">
      <c r="A60" s="38" t="s">
        <v>144</v>
      </c>
      <c r="B60" s="41"/>
      <c r="C60" s="41"/>
      <c r="D60" s="41">
        <v>1</v>
      </c>
      <c r="E60" s="41"/>
      <c r="F60" s="42">
        <f t="shared" si="3"/>
        <v>1</v>
      </c>
      <c r="G60" s="43">
        <v>3.25</v>
      </c>
      <c r="H60" s="43">
        <v>0.81</v>
      </c>
      <c r="I60" s="43"/>
      <c r="J60" s="43"/>
      <c r="K60" s="43"/>
    </row>
    <row r="61" spans="1:13">
      <c r="A61" s="38" t="s">
        <v>145</v>
      </c>
      <c r="B61" s="41"/>
      <c r="C61" s="41">
        <v>0.5</v>
      </c>
      <c r="D61" s="41">
        <v>0.25</v>
      </c>
      <c r="E61" s="41"/>
      <c r="F61" s="42">
        <f t="shared" si="3"/>
        <v>0.75</v>
      </c>
      <c r="G61" s="43">
        <v>3</v>
      </c>
      <c r="H61" s="43">
        <v>1</v>
      </c>
      <c r="I61" s="43"/>
      <c r="J61" s="43"/>
      <c r="K61" s="43"/>
    </row>
    <row r="62" spans="1:13">
      <c r="A62" s="38" t="s">
        <v>159</v>
      </c>
      <c r="B62" s="41">
        <v>1</v>
      </c>
      <c r="C62" s="41">
        <v>18</v>
      </c>
      <c r="D62" s="41">
        <v>26</v>
      </c>
      <c r="E62" s="41">
        <v>1</v>
      </c>
      <c r="F62" s="42">
        <v>42</v>
      </c>
      <c r="G62" s="43"/>
      <c r="H62" s="43"/>
      <c r="I62" s="43"/>
      <c r="J62" s="43"/>
      <c r="K62" s="43"/>
      <c r="L62" s="44"/>
      <c r="M62" s="43"/>
    </row>
    <row r="63" spans="1:13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32"/>
      <c r="M63" s="11"/>
    </row>
    <row r="64" spans="1:13">
      <c r="A64" s="10" t="s">
        <v>160</v>
      </c>
      <c r="B64" s="11"/>
      <c r="C64" s="11"/>
      <c r="D64" s="11"/>
      <c r="E64" s="11"/>
      <c r="F64" s="11"/>
      <c r="G64" s="45" t="s">
        <v>161</v>
      </c>
      <c r="H64" s="11"/>
      <c r="I64" s="11"/>
      <c r="J64" s="11"/>
      <c r="K64" s="11"/>
      <c r="L64" s="32"/>
      <c r="M64" s="11"/>
    </row>
    <row r="65" spans="1:13">
      <c r="A65" s="10" t="s">
        <v>162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32"/>
      <c r="M65" s="11"/>
    </row>
    <row r="66" spans="1:13">
      <c r="A66" s="10" t="s">
        <v>163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32"/>
      <c r="M66" s="11"/>
    </row>
    <row r="67" spans="1:13">
      <c r="A67" s="10" t="s">
        <v>164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32"/>
      <c r="M67" s="11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6"/>
  <sheetViews>
    <sheetView workbookViewId="0"/>
  </sheetViews>
  <sheetFormatPr defaultColWidth="7.5703125" defaultRowHeight="12.75"/>
  <cols>
    <col min="1" max="1" width="11.42578125" style="55" customWidth="1"/>
    <col min="2" max="2" width="10.42578125" style="56" customWidth="1"/>
    <col min="3" max="3" width="11.140625" style="56" customWidth="1"/>
    <col min="4" max="4" width="12.85546875" style="56" customWidth="1"/>
    <col min="5" max="252" width="11.42578125" style="55" customWidth="1"/>
    <col min="253" max="253" width="7.5703125" style="55" customWidth="1"/>
    <col min="254" max="255" width="7.5703125" style="22"/>
    <col min="256" max="256" width="11.42578125" style="22" customWidth="1"/>
    <col min="257" max="257" width="7.85546875" style="22" customWidth="1"/>
    <col min="258" max="258" width="14.5703125" style="22" customWidth="1"/>
    <col min="259" max="259" width="8.42578125" style="22" customWidth="1"/>
    <col min="260" max="260" width="16" style="22" customWidth="1"/>
    <col min="261" max="508" width="11.42578125" style="22" customWidth="1"/>
    <col min="509" max="509" width="7.5703125" style="22" customWidth="1"/>
    <col min="510" max="511" width="7.5703125" style="22"/>
    <col min="512" max="512" width="11.42578125" style="22" customWidth="1"/>
    <col min="513" max="513" width="7.85546875" style="22" customWidth="1"/>
    <col min="514" max="514" width="14.5703125" style="22" customWidth="1"/>
    <col min="515" max="515" width="8.42578125" style="22" customWidth="1"/>
    <col min="516" max="516" width="16" style="22" customWidth="1"/>
    <col min="517" max="764" width="11.42578125" style="22" customWidth="1"/>
    <col min="765" max="765" width="7.5703125" style="22" customWidth="1"/>
    <col min="766" max="767" width="7.5703125" style="22"/>
    <col min="768" max="768" width="11.42578125" style="22" customWidth="1"/>
    <col min="769" max="769" width="7.85546875" style="22" customWidth="1"/>
    <col min="770" max="770" width="14.5703125" style="22" customWidth="1"/>
    <col min="771" max="771" width="8.42578125" style="22" customWidth="1"/>
    <col min="772" max="772" width="16" style="22" customWidth="1"/>
    <col min="773" max="1020" width="11.42578125" style="22" customWidth="1"/>
    <col min="1021" max="1021" width="7.5703125" style="22" customWidth="1"/>
    <col min="1022" max="1023" width="7.5703125" style="22"/>
    <col min="1024" max="1024" width="11.42578125" style="22" customWidth="1"/>
    <col min="1025" max="1025" width="7.85546875" style="22" customWidth="1"/>
    <col min="1026" max="1026" width="14.5703125" style="22" customWidth="1"/>
    <col min="1027" max="1027" width="8.42578125" style="22" customWidth="1"/>
    <col min="1028" max="1028" width="16" style="22" customWidth="1"/>
    <col min="1029" max="1276" width="11.42578125" style="22" customWidth="1"/>
    <col min="1277" max="1277" width="7.5703125" style="22" customWidth="1"/>
    <col min="1278" max="1279" width="7.5703125" style="22"/>
    <col min="1280" max="1280" width="11.42578125" style="22" customWidth="1"/>
    <col min="1281" max="1281" width="7.85546875" style="22" customWidth="1"/>
    <col min="1282" max="1282" width="14.5703125" style="22" customWidth="1"/>
    <col min="1283" max="1283" width="8.42578125" style="22" customWidth="1"/>
    <col min="1284" max="1284" width="16" style="22" customWidth="1"/>
    <col min="1285" max="1532" width="11.42578125" style="22" customWidth="1"/>
    <col min="1533" max="1533" width="7.5703125" style="22" customWidth="1"/>
    <col min="1534" max="1535" width="7.5703125" style="22"/>
    <col min="1536" max="1536" width="11.42578125" style="22" customWidth="1"/>
    <col min="1537" max="1537" width="7.85546875" style="22" customWidth="1"/>
    <col min="1538" max="1538" width="14.5703125" style="22" customWidth="1"/>
    <col min="1539" max="1539" width="8.42578125" style="22" customWidth="1"/>
    <col min="1540" max="1540" width="16" style="22" customWidth="1"/>
    <col min="1541" max="1788" width="11.42578125" style="22" customWidth="1"/>
    <col min="1789" max="1789" width="7.5703125" style="22" customWidth="1"/>
    <col min="1790" max="1791" width="7.5703125" style="22"/>
    <col min="1792" max="1792" width="11.42578125" style="22" customWidth="1"/>
    <col min="1793" max="1793" width="7.85546875" style="22" customWidth="1"/>
    <col min="1794" max="1794" width="14.5703125" style="22" customWidth="1"/>
    <col min="1795" max="1795" width="8.42578125" style="22" customWidth="1"/>
    <col min="1796" max="1796" width="16" style="22" customWidth="1"/>
    <col min="1797" max="2044" width="11.42578125" style="22" customWidth="1"/>
    <col min="2045" max="2045" width="7.5703125" style="22" customWidth="1"/>
    <col min="2046" max="2047" width="7.5703125" style="22"/>
    <col min="2048" max="2048" width="11.42578125" style="22" customWidth="1"/>
    <col min="2049" max="2049" width="7.85546875" style="22" customWidth="1"/>
    <col min="2050" max="2050" width="14.5703125" style="22" customWidth="1"/>
    <col min="2051" max="2051" width="8.42578125" style="22" customWidth="1"/>
    <col min="2052" max="2052" width="16" style="22" customWidth="1"/>
    <col min="2053" max="2300" width="11.42578125" style="22" customWidth="1"/>
    <col min="2301" max="2301" width="7.5703125" style="22" customWidth="1"/>
    <col min="2302" max="2303" width="7.5703125" style="22"/>
    <col min="2304" max="2304" width="11.42578125" style="22" customWidth="1"/>
    <col min="2305" max="2305" width="7.85546875" style="22" customWidth="1"/>
    <col min="2306" max="2306" width="14.5703125" style="22" customWidth="1"/>
    <col min="2307" max="2307" width="8.42578125" style="22" customWidth="1"/>
    <col min="2308" max="2308" width="16" style="22" customWidth="1"/>
    <col min="2309" max="2556" width="11.42578125" style="22" customWidth="1"/>
    <col min="2557" max="2557" width="7.5703125" style="22" customWidth="1"/>
    <col min="2558" max="2559" width="7.5703125" style="22"/>
    <col min="2560" max="2560" width="11.42578125" style="22" customWidth="1"/>
    <col min="2561" max="2561" width="7.85546875" style="22" customWidth="1"/>
    <col min="2562" max="2562" width="14.5703125" style="22" customWidth="1"/>
    <col min="2563" max="2563" width="8.42578125" style="22" customWidth="1"/>
    <col min="2564" max="2564" width="16" style="22" customWidth="1"/>
    <col min="2565" max="2812" width="11.42578125" style="22" customWidth="1"/>
    <col min="2813" max="2813" width="7.5703125" style="22" customWidth="1"/>
    <col min="2814" max="2815" width="7.5703125" style="22"/>
    <col min="2816" max="2816" width="11.42578125" style="22" customWidth="1"/>
    <col min="2817" max="2817" width="7.85546875" style="22" customWidth="1"/>
    <col min="2818" max="2818" width="14.5703125" style="22" customWidth="1"/>
    <col min="2819" max="2819" width="8.42578125" style="22" customWidth="1"/>
    <col min="2820" max="2820" width="16" style="22" customWidth="1"/>
    <col min="2821" max="3068" width="11.42578125" style="22" customWidth="1"/>
    <col min="3069" max="3069" width="7.5703125" style="22" customWidth="1"/>
    <col min="3070" max="3071" width="7.5703125" style="22"/>
    <col min="3072" max="3072" width="11.42578125" style="22" customWidth="1"/>
    <col min="3073" max="3073" width="7.85546875" style="22" customWidth="1"/>
    <col min="3074" max="3074" width="14.5703125" style="22" customWidth="1"/>
    <col min="3075" max="3075" width="8.42578125" style="22" customWidth="1"/>
    <col min="3076" max="3076" width="16" style="22" customWidth="1"/>
    <col min="3077" max="3324" width="11.42578125" style="22" customWidth="1"/>
    <col min="3325" max="3325" width="7.5703125" style="22" customWidth="1"/>
    <col min="3326" max="3327" width="7.5703125" style="22"/>
    <col min="3328" max="3328" width="11.42578125" style="22" customWidth="1"/>
    <col min="3329" max="3329" width="7.85546875" style="22" customWidth="1"/>
    <col min="3330" max="3330" width="14.5703125" style="22" customWidth="1"/>
    <col min="3331" max="3331" width="8.42578125" style="22" customWidth="1"/>
    <col min="3332" max="3332" width="16" style="22" customWidth="1"/>
    <col min="3333" max="3580" width="11.42578125" style="22" customWidth="1"/>
    <col min="3581" max="3581" width="7.5703125" style="22" customWidth="1"/>
    <col min="3582" max="3583" width="7.5703125" style="22"/>
    <col min="3584" max="3584" width="11.42578125" style="22" customWidth="1"/>
    <col min="3585" max="3585" width="7.85546875" style="22" customWidth="1"/>
    <col min="3586" max="3586" width="14.5703125" style="22" customWidth="1"/>
    <col min="3587" max="3587" width="8.42578125" style="22" customWidth="1"/>
    <col min="3588" max="3588" width="16" style="22" customWidth="1"/>
    <col min="3589" max="3836" width="11.42578125" style="22" customWidth="1"/>
    <col min="3837" max="3837" width="7.5703125" style="22" customWidth="1"/>
    <col min="3838" max="3839" width="7.5703125" style="22"/>
    <col min="3840" max="3840" width="11.42578125" style="22" customWidth="1"/>
    <col min="3841" max="3841" width="7.85546875" style="22" customWidth="1"/>
    <col min="3842" max="3842" width="14.5703125" style="22" customWidth="1"/>
    <col min="3843" max="3843" width="8.42578125" style="22" customWidth="1"/>
    <col min="3844" max="3844" width="16" style="22" customWidth="1"/>
    <col min="3845" max="4092" width="11.42578125" style="22" customWidth="1"/>
    <col min="4093" max="4093" width="7.5703125" style="22" customWidth="1"/>
    <col min="4094" max="4095" width="7.5703125" style="22"/>
    <col min="4096" max="4096" width="11.42578125" style="22" customWidth="1"/>
    <col min="4097" max="4097" width="7.85546875" style="22" customWidth="1"/>
    <col min="4098" max="4098" width="14.5703125" style="22" customWidth="1"/>
    <col min="4099" max="4099" width="8.42578125" style="22" customWidth="1"/>
    <col min="4100" max="4100" width="16" style="22" customWidth="1"/>
    <col min="4101" max="4348" width="11.42578125" style="22" customWidth="1"/>
    <col min="4349" max="4349" width="7.5703125" style="22" customWidth="1"/>
    <col min="4350" max="4351" width="7.5703125" style="22"/>
    <col min="4352" max="4352" width="11.42578125" style="22" customWidth="1"/>
    <col min="4353" max="4353" width="7.85546875" style="22" customWidth="1"/>
    <col min="4354" max="4354" width="14.5703125" style="22" customWidth="1"/>
    <col min="4355" max="4355" width="8.42578125" style="22" customWidth="1"/>
    <col min="4356" max="4356" width="16" style="22" customWidth="1"/>
    <col min="4357" max="4604" width="11.42578125" style="22" customWidth="1"/>
    <col min="4605" max="4605" width="7.5703125" style="22" customWidth="1"/>
    <col min="4606" max="4607" width="7.5703125" style="22"/>
    <col min="4608" max="4608" width="11.42578125" style="22" customWidth="1"/>
    <col min="4609" max="4609" width="7.85546875" style="22" customWidth="1"/>
    <col min="4610" max="4610" width="14.5703125" style="22" customWidth="1"/>
    <col min="4611" max="4611" width="8.42578125" style="22" customWidth="1"/>
    <col min="4612" max="4612" width="16" style="22" customWidth="1"/>
    <col min="4613" max="4860" width="11.42578125" style="22" customWidth="1"/>
    <col min="4861" max="4861" width="7.5703125" style="22" customWidth="1"/>
    <col min="4862" max="4863" width="7.5703125" style="22"/>
    <col min="4864" max="4864" width="11.42578125" style="22" customWidth="1"/>
    <col min="4865" max="4865" width="7.85546875" style="22" customWidth="1"/>
    <col min="4866" max="4866" width="14.5703125" style="22" customWidth="1"/>
    <col min="4867" max="4867" width="8.42578125" style="22" customWidth="1"/>
    <col min="4868" max="4868" width="16" style="22" customWidth="1"/>
    <col min="4869" max="5116" width="11.42578125" style="22" customWidth="1"/>
    <col min="5117" max="5117" width="7.5703125" style="22" customWidth="1"/>
    <col min="5118" max="5119" width="7.5703125" style="22"/>
    <col min="5120" max="5120" width="11.42578125" style="22" customWidth="1"/>
    <col min="5121" max="5121" width="7.85546875" style="22" customWidth="1"/>
    <col min="5122" max="5122" width="14.5703125" style="22" customWidth="1"/>
    <col min="5123" max="5123" width="8.42578125" style="22" customWidth="1"/>
    <col min="5124" max="5124" width="16" style="22" customWidth="1"/>
    <col min="5125" max="5372" width="11.42578125" style="22" customWidth="1"/>
    <col min="5373" max="5373" width="7.5703125" style="22" customWidth="1"/>
    <col min="5374" max="5375" width="7.5703125" style="22"/>
    <col min="5376" max="5376" width="11.42578125" style="22" customWidth="1"/>
    <col min="5377" max="5377" width="7.85546875" style="22" customWidth="1"/>
    <col min="5378" max="5378" width="14.5703125" style="22" customWidth="1"/>
    <col min="5379" max="5379" width="8.42578125" style="22" customWidth="1"/>
    <col min="5380" max="5380" width="16" style="22" customWidth="1"/>
    <col min="5381" max="5628" width="11.42578125" style="22" customWidth="1"/>
    <col min="5629" max="5629" width="7.5703125" style="22" customWidth="1"/>
    <col min="5630" max="5631" width="7.5703125" style="22"/>
    <col min="5632" max="5632" width="11.42578125" style="22" customWidth="1"/>
    <col min="5633" max="5633" width="7.85546875" style="22" customWidth="1"/>
    <col min="5634" max="5634" width="14.5703125" style="22" customWidth="1"/>
    <col min="5635" max="5635" width="8.42578125" style="22" customWidth="1"/>
    <col min="5636" max="5636" width="16" style="22" customWidth="1"/>
    <col min="5637" max="5884" width="11.42578125" style="22" customWidth="1"/>
    <col min="5885" max="5885" width="7.5703125" style="22" customWidth="1"/>
    <col min="5886" max="5887" width="7.5703125" style="22"/>
    <col min="5888" max="5888" width="11.42578125" style="22" customWidth="1"/>
    <col min="5889" max="5889" width="7.85546875" style="22" customWidth="1"/>
    <col min="5890" max="5890" width="14.5703125" style="22" customWidth="1"/>
    <col min="5891" max="5891" width="8.42578125" style="22" customWidth="1"/>
    <col min="5892" max="5892" width="16" style="22" customWidth="1"/>
    <col min="5893" max="6140" width="11.42578125" style="22" customWidth="1"/>
    <col min="6141" max="6141" width="7.5703125" style="22" customWidth="1"/>
    <col min="6142" max="6143" width="7.5703125" style="22"/>
    <col min="6144" max="6144" width="11.42578125" style="22" customWidth="1"/>
    <col min="6145" max="6145" width="7.85546875" style="22" customWidth="1"/>
    <col min="6146" max="6146" width="14.5703125" style="22" customWidth="1"/>
    <col min="6147" max="6147" width="8.42578125" style="22" customWidth="1"/>
    <col min="6148" max="6148" width="16" style="22" customWidth="1"/>
    <col min="6149" max="6396" width="11.42578125" style="22" customWidth="1"/>
    <col min="6397" max="6397" width="7.5703125" style="22" customWidth="1"/>
    <col min="6398" max="6399" width="7.5703125" style="22"/>
    <col min="6400" max="6400" width="11.42578125" style="22" customWidth="1"/>
    <col min="6401" max="6401" width="7.85546875" style="22" customWidth="1"/>
    <col min="6402" max="6402" width="14.5703125" style="22" customWidth="1"/>
    <col min="6403" max="6403" width="8.42578125" style="22" customWidth="1"/>
    <col min="6404" max="6404" width="16" style="22" customWidth="1"/>
    <col min="6405" max="6652" width="11.42578125" style="22" customWidth="1"/>
    <col min="6653" max="6653" width="7.5703125" style="22" customWidth="1"/>
    <col min="6654" max="6655" width="7.5703125" style="22"/>
    <col min="6656" max="6656" width="11.42578125" style="22" customWidth="1"/>
    <col min="6657" max="6657" width="7.85546875" style="22" customWidth="1"/>
    <col min="6658" max="6658" width="14.5703125" style="22" customWidth="1"/>
    <col min="6659" max="6659" width="8.42578125" style="22" customWidth="1"/>
    <col min="6660" max="6660" width="16" style="22" customWidth="1"/>
    <col min="6661" max="6908" width="11.42578125" style="22" customWidth="1"/>
    <col min="6909" max="6909" width="7.5703125" style="22" customWidth="1"/>
    <col min="6910" max="6911" width="7.5703125" style="22"/>
    <col min="6912" max="6912" width="11.42578125" style="22" customWidth="1"/>
    <col min="6913" max="6913" width="7.85546875" style="22" customWidth="1"/>
    <col min="6914" max="6914" width="14.5703125" style="22" customWidth="1"/>
    <col min="6915" max="6915" width="8.42578125" style="22" customWidth="1"/>
    <col min="6916" max="6916" width="16" style="22" customWidth="1"/>
    <col min="6917" max="7164" width="11.42578125" style="22" customWidth="1"/>
    <col min="7165" max="7165" width="7.5703125" style="22" customWidth="1"/>
    <col min="7166" max="7167" width="7.5703125" style="22"/>
    <col min="7168" max="7168" width="11.42578125" style="22" customWidth="1"/>
    <col min="7169" max="7169" width="7.85546875" style="22" customWidth="1"/>
    <col min="7170" max="7170" width="14.5703125" style="22" customWidth="1"/>
    <col min="7171" max="7171" width="8.42578125" style="22" customWidth="1"/>
    <col min="7172" max="7172" width="16" style="22" customWidth="1"/>
    <col min="7173" max="7420" width="11.42578125" style="22" customWidth="1"/>
    <col min="7421" max="7421" width="7.5703125" style="22" customWidth="1"/>
    <col min="7422" max="7423" width="7.5703125" style="22"/>
    <col min="7424" max="7424" width="11.42578125" style="22" customWidth="1"/>
    <col min="7425" max="7425" width="7.85546875" style="22" customWidth="1"/>
    <col min="7426" max="7426" width="14.5703125" style="22" customWidth="1"/>
    <col min="7427" max="7427" width="8.42578125" style="22" customWidth="1"/>
    <col min="7428" max="7428" width="16" style="22" customWidth="1"/>
    <col min="7429" max="7676" width="11.42578125" style="22" customWidth="1"/>
    <col min="7677" max="7677" width="7.5703125" style="22" customWidth="1"/>
    <col min="7678" max="7679" width="7.5703125" style="22"/>
    <col min="7680" max="7680" width="11.42578125" style="22" customWidth="1"/>
    <col min="7681" max="7681" width="7.85546875" style="22" customWidth="1"/>
    <col min="7682" max="7682" width="14.5703125" style="22" customWidth="1"/>
    <col min="7683" max="7683" width="8.42578125" style="22" customWidth="1"/>
    <col min="7684" max="7684" width="16" style="22" customWidth="1"/>
    <col min="7685" max="7932" width="11.42578125" style="22" customWidth="1"/>
    <col min="7933" max="7933" width="7.5703125" style="22" customWidth="1"/>
    <col min="7934" max="7935" width="7.5703125" style="22"/>
    <col min="7936" max="7936" width="11.42578125" style="22" customWidth="1"/>
    <col min="7937" max="7937" width="7.85546875" style="22" customWidth="1"/>
    <col min="7938" max="7938" width="14.5703125" style="22" customWidth="1"/>
    <col min="7939" max="7939" width="8.42578125" style="22" customWidth="1"/>
    <col min="7940" max="7940" width="16" style="22" customWidth="1"/>
    <col min="7941" max="8188" width="11.42578125" style="22" customWidth="1"/>
    <col min="8189" max="8189" width="7.5703125" style="22" customWidth="1"/>
    <col min="8190" max="8191" width="7.5703125" style="22"/>
    <col min="8192" max="8192" width="11.42578125" style="22" customWidth="1"/>
    <col min="8193" max="8193" width="7.85546875" style="22" customWidth="1"/>
    <col min="8194" max="8194" width="14.5703125" style="22" customWidth="1"/>
    <col min="8195" max="8195" width="8.42578125" style="22" customWidth="1"/>
    <col min="8196" max="8196" width="16" style="22" customWidth="1"/>
    <col min="8197" max="8444" width="11.42578125" style="22" customWidth="1"/>
    <col min="8445" max="8445" width="7.5703125" style="22" customWidth="1"/>
    <col min="8446" max="8447" width="7.5703125" style="22"/>
    <col min="8448" max="8448" width="11.42578125" style="22" customWidth="1"/>
    <col min="8449" max="8449" width="7.85546875" style="22" customWidth="1"/>
    <col min="8450" max="8450" width="14.5703125" style="22" customWidth="1"/>
    <col min="8451" max="8451" width="8.42578125" style="22" customWidth="1"/>
    <col min="8452" max="8452" width="16" style="22" customWidth="1"/>
    <col min="8453" max="8700" width="11.42578125" style="22" customWidth="1"/>
    <col min="8701" max="8701" width="7.5703125" style="22" customWidth="1"/>
    <col min="8702" max="8703" width="7.5703125" style="22"/>
    <col min="8704" max="8704" width="11.42578125" style="22" customWidth="1"/>
    <col min="8705" max="8705" width="7.85546875" style="22" customWidth="1"/>
    <col min="8706" max="8706" width="14.5703125" style="22" customWidth="1"/>
    <col min="8707" max="8707" width="8.42578125" style="22" customWidth="1"/>
    <col min="8708" max="8708" width="16" style="22" customWidth="1"/>
    <col min="8709" max="8956" width="11.42578125" style="22" customWidth="1"/>
    <col min="8957" max="8957" width="7.5703125" style="22" customWidth="1"/>
    <col min="8958" max="8959" width="7.5703125" style="22"/>
    <col min="8960" max="8960" width="11.42578125" style="22" customWidth="1"/>
    <col min="8961" max="8961" width="7.85546875" style="22" customWidth="1"/>
    <col min="8962" max="8962" width="14.5703125" style="22" customWidth="1"/>
    <col min="8963" max="8963" width="8.42578125" style="22" customWidth="1"/>
    <col min="8964" max="8964" width="16" style="22" customWidth="1"/>
    <col min="8965" max="9212" width="11.42578125" style="22" customWidth="1"/>
    <col min="9213" max="9213" width="7.5703125" style="22" customWidth="1"/>
    <col min="9214" max="9215" width="7.5703125" style="22"/>
    <col min="9216" max="9216" width="11.42578125" style="22" customWidth="1"/>
    <col min="9217" max="9217" width="7.85546875" style="22" customWidth="1"/>
    <col min="9218" max="9218" width="14.5703125" style="22" customWidth="1"/>
    <col min="9219" max="9219" width="8.42578125" style="22" customWidth="1"/>
    <col min="9220" max="9220" width="16" style="22" customWidth="1"/>
    <col min="9221" max="9468" width="11.42578125" style="22" customWidth="1"/>
    <col min="9469" max="9469" width="7.5703125" style="22" customWidth="1"/>
    <col min="9470" max="9471" width="7.5703125" style="22"/>
    <col min="9472" max="9472" width="11.42578125" style="22" customWidth="1"/>
    <col min="9473" max="9473" width="7.85546875" style="22" customWidth="1"/>
    <col min="9474" max="9474" width="14.5703125" style="22" customWidth="1"/>
    <col min="9475" max="9475" width="8.42578125" style="22" customWidth="1"/>
    <col min="9476" max="9476" width="16" style="22" customWidth="1"/>
    <col min="9477" max="9724" width="11.42578125" style="22" customWidth="1"/>
    <col min="9725" max="9725" width="7.5703125" style="22" customWidth="1"/>
    <col min="9726" max="9727" width="7.5703125" style="22"/>
    <col min="9728" max="9728" width="11.42578125" style="22" customWidth="1"/>
    <col min="9729" max="9729" width="7.85546875" style="22" customWidth="1"/>
    <col min="9730" max="9730" width="14.5703125" style="22" customWidth="1"/>
    <col min="9731" max="9731" width="8.42578125" style="22" customWidth="1"/>
    <col min="9732" max="9732" width="16" style="22" customWidth="1"/>
    <col min="9733" max="9980" width="11.42578125" style="22" customWidth="1"/>
    <col min="9981" max="9981" width="7.5703125" style="22" customWidth="1"/>
    <col min="9982" max="9983" width="7.5703125" style="22"/>
    <col min="9984" max="9984" width="11.42578125" style="22" customWidth="1"/>
    <col min="9985" max="9985" width="7.85546875" style="22" customWidth="1"/>
    <col min="9986" max="9986" width="14.5703125" style="22" customWidth="1"/>
    <col min="9987" max="9987" width="8.42578125" style="22" customWidth="1"/>
    <col min="9988" max="9988" width="16" style="22" customWidth="1"/>
    <col min="9989" max="10236" width="11.42578125" style="22" customWidth="1"/>
    <col min="10237" max="10237" width="7.5703125" style="22" customWidth="1"/>
    <col min="10238" max="10239" width="7.5703125" style="22"/>
    <col min="10240" max="10240" width="11.42578125" style="22" customWidth="1"/>
    <col min="10241" max="10241" width="7.85546875" style="22" customWidth="1"/>
    <col min="10242" max="10242" width="14.5703125" style="22" customWidth="1"/>
    <col min="10243" max="10243" width="8.42578125" style="22" customWidth="1"/>
    <col min="10244" max="10244" width="16" style="22" customWidth="1"/>
    <col min="10245" max="10492" width="11.42578125" style="22" customWidth="1"/>
    <col min="10493" max="10493" width="7.5703125" style="22" customWidth="1"/>
    <col min="10494" max="10495" width="7.5703125" style="22"/>
    <col min="10496" max="10496" width="11.42578125" style="22" customWidth="1"/>
    <col min="10497" max="10497" width="7.85546875" style="22" customWidth="1"/>
    <col min="10498" max="10498" width="14.5703125" style="22" customWidth="1"/>
    <col min="10499" max="10499" width="8.42578125" style="22" customWidth="1"/>
    <col min="10500" max="10500" width="16" style="22" customWidth="1"/>
    <col min="10501" max="10748" width="11.42578125" style="22" customWidth="1"/>
    <col min="10749" max="10749" width="7.5703125" style="22" customWidth="1"/>
    <col min="10750" max="10751" width="7.5703125" style="22"/>
    <col min="10752" max="10752" width="11.42578125" style="22" customWidth="1"/>
    <col min="10753" max="10753" width="7.85546875" style="22" customWidth="1"/>
    <col min="10754" max="10754" width="14.5703125" style="22" customWidth="1"/>
    <col min="10755" max="10755" width="8.42578125" style="22" customWidth="1"/>
    <col min="10756" max="10756" width="16" style="22" customWidth="1"/>
    <col min="10757" max="11004" width="11.42578125" style="22" customWidth="1"/>
    <col min="11005" max="11005" width="7.5703125" style="22" customWidth="1"/>
    <col min="11006" max="11007" width="7.5703125" style="22"/>
    <col min="11008" max="11008" width="11.42578125" style="22" customWidth="1"/>
    <col min="11009" max="11009" width="7.85546875" style="22" customWidth="1"/>
    <col min="11010" max="11010" width="14.5703125" style="22" customWidth="1"/>
    <col min="11011" max="11011" width="8.42578125" style="22" customWidth="1"/>
    <col min="11012" max="11012" width="16" style="22" customWidth="1"/>
    <col min="11013" max="11260" width="11.42578125" style="22" customWidth="1"/>
    <col min="11261" max="11261" width="7.5703125" style="22" customWidth="1"/>
    <col min="11262" max="11263" width="7.5703125" style="22"/>
    <col min="11264" max="11264" width="11.42578125" style="22" customWidth="1"/>
    <col min="11265" max="11265" width="7.85546875" style="22" customWidth="1"/>
    <col min="11266" max="11266" width="14.5703125" style="22" customWidth="1"/>
    <col min="11267" max="11267" width="8.42578125" style="22" customWidth="1"/>
    <col min="11268" max="11268" width="16" style="22" customWidth="1"/>
    <col min="11269" max="11516" width="11.42578125" style="22" customWidth="1"/>
    <col min="11517" max="11517" width="7.5703125" style="22" customWidth="1"/>
    <col min="11518" max="11519" width="7.5703125" style="22"/>
    <col min="11520" max="11520" width="11.42578125" style="22" customWidth="1"/>
    <col min="11521" max="11521" width="7.85546875" style="22" customWidth="1"/>
    <col min="11522" max="11522" width="14.5703125" style="22" customWidth="1"/>
    <col min="11523" max="11523" width="8.42578125" style="22" customWidth="1"/>
    <col min="11524" max="11524" width="16" style="22" customWidth="1"/>
    <col min="11525" max="11772" width="11.42578125" style="22" customWidth="1"/>
    <col min="11773" max="11773" width="7.5703125" style="22" customWidth="1"/>
    <col min="11774" max="11775" width="7.5703125" style="22"/>
    <col min="11776" max="11776" width="11.42578125" style="22" customWidth="1"/>
    <col min="11777" max="11777" width="7.85546875" style="22" customWidth="1"/>
    <col min="11778" max="11778" width="14.5703125" style="22" customWidth="1"/>
    <col min="11779" max="11779" width="8.42578125" style="22" customWidth="1"/>
    <col min="11780" max="11780" width="16" style="22" customWidth="1"/>
    <col min="11781" max="12028" width="11.42578125" style="22" customWidth="1"/>
    <col min="12029" max="12029" width="7.5703125" style="22" customWidth="1"/>
    <col min="12030" max="12031" width="7.5703125" style="22"/>
    <col min="12032" max="12032" width="11.42578125" style="22" customWidth="1"/>
    <col min="12033" max="12033" width="7.85546875" style="22" customWidth="1"/>
    <col min="12034" max="12034" width="14.5703125" style="22" customWidth="1"/>
    <col min="12035" max="12035" width="8.42578125" style="22" customWidth="1"/>
    <col min="12036" max="12036" width="16" style="22" customWidth="1"/>
    <col min="12037" max="12284" width="11.42578125" style="22" customWidth="1"/>
    <col min="12285" max="12285" width="7.5703125" style="22" customWidth="1"/>
    <col min="12286" max="12287" width="7.5703125" style="22"/>
    <col min="12288" max="12288" width="11.42578125" style="22" customWidth="1"/>
    <col min="12289" max="12289" width="7.85546875" style="22" customWidth="1"/>
    <col min="12290" max="12290" width="14.5703125" style="22" customWidth="1"/>
    <col min="12291" max="12291" width="8.42578125" style="22" customWidth="1"/>
    <col min="12292" max="12292" width="16" style="22" customWidth="1"/>
    <col min="12293" max="12540" width="11.42578125" style="22" customWidth="1"/>
    <col min="12541" max="12541" width="7.5703125" style="22" customWidth="1"/>
    <col min="12542" max="12543" width="7.5703125" style="22"/>
    <col min="12544" max="12544" width="11.42578125" style="22" customWidth="1"/>
    <col min="12545" max="12545" width="7.85546875" style="22" customWidth="1"/>
    <col min="12546" max="12546" width="14.5703125" style="22" customWidth="1"/>
    <col min="12547" max="12547" width="8.42578125" style="22" customWidth="1"/>
    <col min="12548" max="12548" width="16" style="22" customWidth="1"/>
    <col min="12549" max="12796" width="11.42578125" style="22" customWidth="1"/>
    <col min="12797" max="12797" width="7.5703125" style="22" customWidth="1"/>
    <col min="12798" max="12799" width="7.5703125" style="22"/>
    <col min="12800" max="12800" width="11.42578125" style="22" customWidth="1"/>
    <col min="12801" max="12801" width="7.85546875" style="22" customWidth="1"/>
    <col min="12802" max="12802" width="14.5703125" style="22" customWidth="1"/>
    <col min="12803" max="12803" width="8.42578125" style="22" customWidth="1"/>
    <col min="12804" max="12804" width="16" style="22" customWidth="1"/>
    <col min="12805" max="13052" width="11.42578125" style="22" customWidth="1"/>
    <col min="13053" max="13053" width="7.5703125" style="22" customWidth="1"/>
    <col min="13054" max="13055" width="7.5703125" style="22"/>
    <col min="13056" max="13056" width="11.42578125" style="22" customWidth="1"/>
    <col min="13057" max="13057" width="7.85546875" style="22" customWidth="1"/>
    <col min="13058" max="13058" width="14.5703125" style="22" customWidth="1"/>
    <col min="13059" max="13059" width="8.42578125" style="22" customWidth="1"/>
    <col min="13060" max="13060" width="16" style="22" customWidth="1"/>
    <col min="13061" max="13308" width="11.42578125" style="22" customWidth="1"/>
    <col min="13309" max="13309" width="7.5703125" style="22" customWidth="1"/>
    <col min="13310" max="13311" width="7.5703125" style="22"/>
    <col min="13312" max="13312" width="11.42578125" style="22" customWidth="1"/>
    <col min="13313" max="13313" width="7.85546875" style="22" customWidth="1"/>
    <col min="13314" max="13314" width="14.5703125" style="22" customWidth="1"/>
    <col min="13315" max="13315" width="8.42578125" style="22" customWidth="1"/>
    <col min="13316" max="13316" width="16" style="22" customWidth="1"/>
    <col min="13317" max="13564" width="11.42578125" style="22" customWidth="1"/>
    <col min="13565" max="13565" width="7.5703125" style="22" customWidth="1"/>
    <col min="13566" max="13567" width="7.5703125" style="22"/>
    <col min="13568" max="13568" width="11.42578125" style="22" customWidth="1"/>
    <col min="13569" max="13569" width="7.85546875" style="22" customWidth="1"/>
    <col min="13570" max="13570" width="14.5703125" style="22" customWidth="1"/>
    <col min="13571" max="13571" width="8.42578125" style="22" customWidth="1"/>
    <col min="13572" max="13572" width="16" style="22" customWidth="1"/>
    <col min="13573" max="13820" width="11.42578125" style="22" customWidth="1"/>
    <col min="13821" max="13821" width="7.5703125" style="22" customWidth="1"/>
    <col min="13822" max="13823" width="7.5703125" style="22"/>
    <col min="13824" max="13824" width="11.42578125" style="22" customWidth="1"/>
    <col min="13825" max="13825" width="7.85546875" style="22" customWidth="1"/>
    <col min="13826" max="13826" width="14.5703125" style="22" customWidth="1"/>
    <col min="13827" max="13827" width="8.42578125" style="22" customWidth="1"/>
    <col min="13828" max="13828" width="16" style="22" customWidth="1"/>
    <col min="13829" max="14076" width="11.42578125" style="22" customWidth="1"/>
    <col min="14077" max="14077" width="7.5703125" style="22" customWidth="1"/>
    <col min="14078" max="14079" width="7.5703125" style="22"/>
    <col min="14080" max="14080" width="11.42578125" style="22" customWidth="1"/>
    <col min="14081" max="14081" width="7.85546875" style="22" customWidth="1"/>
    <col min="14082" max="14082" width="14.5703125" style="22" customWidth="1"/>
    <col min="14083" max="14083" width="8.42578125" style="22" customWidth="1"/>
    <col min="14084" max="14084" width="16" style="22" customWidth="1"/>
    <col min="14085" max="14332" width="11.42578125" style="22" customWidth="1"/>
    <col min="14333" max="14333" width="7.5703125" style="22" customWidth="1"/>
    <col min="14334" max="14335" width="7.5703125" style="22"/>
    <col min="14336" max="14336" width="11.42578125" style="22" customWidth="1"/>
    <col min="14337" max="14337" width="7.85546875" style="22" customWidth="1"/>
    <col min="14338" max="14338" width="14.5703125" style="22" customWidth="1"/>
    <col min="14339" max="14339" width="8.42578125" style="22" customWidth="1"/>
    <col min="14340" max="14340" width="16" style="22" customWidth="1"/>
    <col min="14341" max="14588" width="11.42578125" style="22" customWidth="1"/>
    <col min="14589" max="14589" width="7.5703125" style="22" customWidth="1"/>
    <col min="14590" max="14591" width="7.5703125" style="22"/>
    <col min="14592" max="14592" width="11.42578125" style="22" customWidth="1"/>
    <col min="14593" max="14593" width="7.85546875" style="22" customWidth="1"/>
    <col min="14594" max="14594" width="14.5703125" style="22" customWidth="1"/>
    <col min="14595" max="14595" width="8.42578125" style="22" customWidth="1"/>
    <col min="14596" max="14596" width="16" style="22" customWidth="1"/>
    <col min="14597" max="14844" width="11.42578125" style="22" customWidth="1"/>
    <col min="14845" max="14845" width="7.5703125" style="22" customWidth="1"/>
    <col min="14846" max="14847" width="7.5703125" style="22"/>
    <col min="14848" max="14848" width="11.42578125" style="22" customWidth="1"/>
    <col min="14849" max="14849" width="7.85546875" style="22" customWidth="1"/>
    <col min="14850" max="14850" width="14.5703125" style="22" customWidth="1"/>
    <col min="14851" max="14851" width="8.42578125" style="22" customWidth="1"/>
    <col min="14852" max="14852" width="16" style="22" customWidth="1"/>
    <col min="14853" max="15100" width="11.42578125" style="22" customWidth="1"/>
    <col min="15101" max="15101" width="7.5703125" style="22" customWidth="1"/>
    <col min="15102" max="15103" width="7.5703125" style="22"/>
    <col min="15104" max="15104" width="11.42578125" style="22" customWidth="1"/>
    <col min="15105" max="15105" width="7.85546875" style="22" customWidth="1"/>
    <col min="15106" max="15106" width="14.5703125" style="22" customWidth="1"/>
    <col min="15107" max="15107" width="8.42578125" style="22" customWidth="1"/>
    <col min="15108" max="15108" width="16" style="22" customWidth="1"/>
    <col min="15109" max="15356" width="11.42578125" style="22" customWidth="1"/>
    <col min="15357" max="15357" width="7.5703125" style="22" customWidth="1"/>
    <col min="15358" max="15359" width="7.5703125" style="22"/>
    <col min="15360" max="15360" width="11.42578125" style="22" customWidth="1"/>
    <col min="15361" max="15361" width="7.85546875" style="22" customWidth="1"/>
    <col min="15362" max="15362" width="14.5703125" style="22" customWidth="1"/>
    <col min="15363" max="15363" width="8.42578125" style="22" customWidth="1"/>
    <col min="15364" max="15364" width="16" style="22" customWidth="1"/>
    <col min="15365" max="15612" width="11.42578125" style="22" customWidth="1"/>
    <col min="15613" max="15613" width="7.5703125" style="22" customWidth="1"/>
    <col min="15614" max="15615" width="7.5703125" style="22"/>
    <col min="15616" max="15616" width="11.42578125" style="22" customWidth="1"/>
    <col min="15617" max="15617" width="7.85546875" style="22" customWidth="1"/>
    <col min="15618" max="15618" width="14.5703125" style="22" customWidth="1"/>
    <col min="15619" max="15619" width="8.42578125" style="22" customWidth="1"/>
    <col min="15620" max="15620" width="16" style="22" customWidth="1"/>
    <col min="15621" max="15868" width="11.42578125" style="22" customWidth="1"/>
    <col min="15869" max="15869" width="7.5703125" style="22" customWidth="1"/>
    <col min="15870" max="15871" width="7.5703125" style="22"/>
    <col min="15872" max="15872" width="11.42578125" style="22" customWidth="1"/>
    <col min="15873" max="15873" width="7.85546875" style="22" customWidth="1"/>
    <col min="15874" max="15874" width="14.5703125" style="22" customWidth="1"/>
    <col min="15875" max="15875" width="8.42578125" style="22" customWidth="1"/>
    <col min="15876" max="15876" width="16" style="22" customWidth="1"/>
    <col min="15877" max="16124" width="11.42578125" style="22" customWidth="1"/>
    <col min="16125" max="16125" width="7.5703125" style="22" customWidth="1"/>
    <col min="16126" max="16127" width="7.5703125" style="22"/>
    <col min="16128" max="16128" width="11.42578125" style="22" customWidth="1"/>
    <col min="16129" max="16129" width="7.85546875" style="22" customWidth="1"/>
    <col min="16130" max="16130" width="14.5703125" style="22" customWidth="1"/>
    <col min="16131" max="16131" width="8.42578125" style="22" customWidth="1"/>
    <col min="16132" max="16132" width="16" style="22" customWidth="1"/>
    <col min="16133" max="16380" width="11.42578125" style="22" customWidth="1"/>
    <col min="16381" max="16381" width="7.5703125" style="22" customWidth="1"/>
    <col min="16382" max="16384" width="7.5703125" style="22"/>
  </cols>
  <sheetData>
    <row r="1" spans="1:254">
      <c r="A1" s="55" t="s">
        <v>326</v>
      </c>
    </row>
    <row r="3" spans="1:254">
      <c r="A3" s="57"/>
      <c r="B3" s="58"/>
      <c r="C3" s="58" t="s">
        <v>0</v>
      </c>
      <c r="D3" s="58"/>
    </row>
    <row r="4" spans="1:254">
      <c r="A4" s="59"/>
      <c r="B4" s="60" t="s">
        <v>11</v>
      </c>
      <c r="C4" s="60" t="s">
        <v>34</v>
      </c>
      <c r="D4" s="60" t="s">
        <v>6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</row>
    <row r="5" spans="1:254">
      <c r="A5" s="61" t="s">
        <v>180</v>
      </c>
      <c r="B5" s="61" t="s">
        <v>175</v>
      </c>
      <c r="C5" s="61" t="s">
        <v>192</v>
      </c>
      <c r="D5" s="61" t="s">
        <v>200</v>
      </c>
    </row>
    <row r="6" spans="1:254">
      <c r="A6" s="61" t="s">
        <v>174</v>
      </c>
      <c r="B6" s="61" t="s">
        <v>188</v>
      </c>
      <c r="C6" s="61"/>
      <c r="D6" s="62" t="s">
        <v>188</v>
      </c>
    </row>
    <row r="7" spans="1:254">
      <c r="A7" s="61" t="s">
        <v>126</v>
      </c>
      <c r="B7" s="61" t="s">
        <v>182</v>
      </c>
      <c r="C7" s="61" t="s">
        <v>185</v>
      </c>
      <c r="D7" s="61" t="s">
        <v>201</v>
      </c>
    </row>
    <row r="8" spans="1:254">
      <c r="A8" s="61" t="s">
        <v>129</v>
      </c>
      <c r="B8" s="61" t="s">
        <v>187</v>
      </c>
      <c r="C8" s="61" t="s">
        <v>196</v>
      </c>
      <c r="D8" s="61" t="s">
        <v>202</v>
      </c>
    </row>
    <row r="9" spans="1:254">
      <c r="A9" s="61" t="s">
        <v>130</v>
      </c>
      <c r="B9" s="61" t="s">
        <v>181</v>
      </c>
      <c r="C9" s="61" t="s">
        <v>193</v>
      </c>
      <c r="D9" s="62" t="s">
        <v>203</v>
      </c>
    </row>
    <row r="10" spans="1:254">
      <c r="A10" s="61" t="s">
        <v>131</v>
      </c>
      <c r="B10" s="61" t="s">
        <v>185</v>
      </c>
      <c r="C10" s="61" t="s">
        <v>195</v>
      </c>
      <c r="D10" s="61" t="s">
        <v>204</v>
      </c>
    </row>
    <row r="11" spans="1:254">
      <c r="A11" s="61" t="s">
        <v>132</v>
      </c>
      <c r="B11" s="61"/>
      <c r="C11" s="61" t="s">
        <v>197</v>
      </c>
      <c r="D11" s="61" t="s">
        <v>197</v>
      </c>
    </row>
    <row r="12" spans="1:254">
      <c r="A12" s="61" t="s">
        <v>133</v>
      </c>
      <c r="B12" s="62" t="s">
        <v>184</v>
      </c>
      <c r="C12" s="61" t="s">
        <v>194</v>
      </c>
      <c r="D12" s="61" t="s">
        <v>205</v>
      </c>
    </row>
    <row r="13" spans="1:254">
      <c r="A13" s="61" t="s">
        <v>134</v>
      </c>
      <c r="B13" s="61" t="s">
        <v>173</v>
      </c>
      <c r="C13" s="61" t="s">
        <v>191</v>
      </c>
      <c r="D13" s="61" t="s">
        <v>206</v>
      </c>
    </row>
    <row r="14" spans="1:254">
      <c r="A14" s="61" t="s">
        <v>137</v>
      </c>
      <c r="B14" s="61" t="s">
        <v>179</v>
      </c>
      <c r="C14" s="61" t="s">
        <v>184</v>
      </c>
      <c r="D14" s="61" t="s">
        <v>207</v>
      </c>
    </row>
    <row r="15" spans="1:254" s="55" customFormat="1">
      <c r="A15" s="61" t="s">
        <v>140</v>
      </c>
      <c r="B15" s="61" t="s">
        <v>183</v>
      </c>
      <c r="C15" s="56"/>
      <c r="D15" s="61" t="s">
        <v>183</v>
      </c>
      <c r="IT15" s="22"/>
    </row>
    <row r="16" spans="1:254" s="55" customFormat="1">
      <c r="A16" s="61" t="s">
        <v>141</v>
      </c>
      <c r="B16" s="61" t="s">
        <v>175</v>
      </c>
      <c r="C16" s="61" t="s">
        <v>184</v>
      </c>
      <c r="D16" s="61" t="s">
        <v>208</v>
      </c>
      <c r="IT16" s="22"/>
    </row>
    <row r="17" spans="1:254" s="55" customFormat="1">
      <c r="A17" s="61" t="s">
        <v>189</v>
      </c>
      <c r="B17" s="61" t="s">
        <v>175</v>
      </c>
      <c r="C17" s="61" t="s">
        <v>173</v>
      </c>
      <c r="D17" s="61" t="s">
        <v>197</v>
      </c>
      <c r="IT17" s="22"/>
    </row>
    <row r="18" spans="1:254" s="55" customFormat="1">
      <c r="A18" s="61" t="s">
        <v>190</v>
      </c>
      <c r="B18" s="61" t="s">
        <v>175</v>
      </c>
      <c r="C18" s="61" t="s">
        <v>173</v>
      </c>
      <c r="D18" s="61" t="s">
        <v>197</v>
      </c>
      <c r="IT18" s="22"/>
    </row>
    <row r="19" spans="1:254" s="55" customFormat="1">
      <c r="A19" s="61" t="s">
        <v>149</v>
      </c>
      <c r="B19" s="61" t="s">
        <v>175</v>
      </c>
      <c r="C19" s="61"/>
      <c r="D19" s="61" t="s">
        <v>175</v>
      </c>
      <c r="IT19" s="22"/>
    </row>
    <row r="20" spans="1:254" s="63" customFormat="1">
      <c r="A20" s="62" t="s">
        <v>186</v>
      </c>
      <c r="B20" s="62" t="s">
        <v>173</v>
      </c>
      <c r="C20" s="62"/>
      <c r="D20" s="62" t="s">
        <v>173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  <c r="IR20" s="62"/>
      <c r="IS20" s="62"/>
    </row>
    <row r="22" spans="1:254" s="55" customFormat="1">
      <c r="A22" s="55" t="s">
        <v>6</v>
      </c>
      <c r="B22" s="62" t="s">
        <v>198</v>
      </c>
      <c r="C22" s="62" t="s">
        <v>199</v>
      </c>
      <c r="D22" s="62" t="s">
        <v>209</v>
      </c>
      <c r="IT22" s="22"/>
    </row>
    <row r="24" spans="1:254" s="55" customFormat="1">
      <c r="A24" s="55" t="s">
        <v>176</v>
      </c>
      <c r="B24" s="56"/>
      <c r="C24" s="56"/>
      <c r="D24" s="56"/>
      <c r="IT24" s="22"/>
    </row>
    <row r="25" spans="1:254" s="55" customFormat="1">
      <c r="A25" s="55" t="s">
        <v>177</v>
      </c>
      <c r="B25" s="56"/>
      <c r="C25" s="56"/>
      <c r="D25" s="56"/>
      <c r="IT25" s="22"/>
    </row>
    <row r="26" spans="1:254" s="55" customFormat="1">
      <c r="A26" s="55" t="s">
        <v>178</v>
      </c>
      <c r="B26" s="56"/>
      <c r="C26" s="56"/>
      <c r="D26" s="56"/>
      <c r="IT26" s="2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"/>
  <sheetViews>
    <sheetView workbookViewId="0"/>
  </sheetViews>
  <sheetFormatPr defaultColWidth="5.28515625" defaultRowHeight="12.75"/>
  <cols>
    <col min="1" max="1" width="9.42578125" style="64" customWidth="1"/>
    <col min="2" max="2" width="5.28515625" style="65" customWidth="1"/>
    <col min="3" max="3" width="5.28515625" style="56" customWidth="1"/>
    <col min="4" max="4" width="7.7109375" style="65" customWidth="1"/>
    <col min="5" max="5" width="5.140625" style="65" customWidth="1"/>
    <col min="6" max="6" width="7" style="65" customWidth="1"/>
    <col min="7" max="250" width="11.42578125" style="64" customWidth="1"/>
    <col min="251" max="251" width="9.42578125" style="64" customWidth="1"/>
    <col min="252" max="255" width="5.28515625" style="64"/>
    <col min="256" max="256" width="9.42578125" style="64" customWidth="1"/>
    <col min="257" max="259" width="5.28515625" style="64" customWidth="1"/>
    <col min="260" max="260" width="7.7109375" style="64" customWidth="1"/>
    <col min="261" max="262" width="5.140625" style="64" customWidth="1"/>
    <col min="263" max="506" width="11.42578125" style="64" customWidth="1"/>
    <col min="507" max="507" width="9.42578125" style="64" customWidth="1"/>
    <col min="508" max="511" width="5.28515625" style="64"/>
    <col min="512" max="512" width="9.42578125" style="64" customWidth="1"/>
    <col min="513" max="515" width="5.28515625" style="64" customWidth="1"/>
    <col min="516" max="516" width="7.7109375" style="64" customWidth="1"/>
    <col min="517" max="518" width="5.140625" style="64" customWidth="1"/>
    <col min="519" max="762" width="11.42578125" style="64" customWidth="1"/>
    <col min="763" max="763" width="9.42578125" style="64" customWidth="1"/>
    <col min="764" max="767" width="5.28515625" style="64"/>
    <col min="768" max="768" width="9.42578125" style="64" customWidth="1"/>
    <col min="769" max="771" width="5.28515625" style="64" customWidth="1"/>
    <col min="772" max="772" width="7.7109375" style="64" customWidth="1"/>
    <col min="773" max="774" width="5.140625" style="64" customWidth="1"/>
    <col min="775" max="1018" width="11.42578125" style="64" customWidth="1"/>
    <col min="1019" max="1019" width="9.42578125" style="64" customWidth="1"/>
    <col min="1020" max="1023" width="5.28515625" style="64"/>
    <col min="1024" max="1024" width="9.42578125" style="64" customWidth="1"/>
    <col min="1025" max="1027" width="5.28515625" style="64" customWidth="1"/>
    <col min="1028" max="1028" width="7.7109375" style="64" customWidth="1"/>
    <col min="1029" max="1030" width="5.140625" style="64" customWidth="1"/>
    <col min="1031" max="1274" width="11.42578125" style="64" customWidth="1"/>
    <col min="1275" max="1275" width="9.42578125" style="64" customWidth="1"/>
    <col min="1276" max="1279" width="5.28515625" style="64"/>
    <col min="1280" max="1280" width="9.42578125" style="64" customWidth="1"/>
    <col min="1281" max="1283" width="5.28515625" style="64" customWidth="1"/>
    <col min="1284" max="1284" width="7.7109375" style="64" customWidth="1"/>
    <col min="1285" max="1286" width="5.140625" style="64" customWidth="1"/>
    <col min="1287" max="1530" width="11.42578125" style="64" customWidth="1"/>
    <col min="1531" max="1531" width="9.42578125" style="64" customWidth="1"/>
    <col min="1532" max="1535" width="5.28515625" style="64"/>
    <col min="1536" max="1536" width="9.42578125" style="64" customWidth="1"/>
    <col min="1537" max="1539" width="5.28515625" style="64" customWidth="1"/>
    <col min="1540" max="1540" width="7.7109375" style="64" customWidth="1"/>
    <col min="1541" max="1542" width="5.140625" style="64" customWidth="1"/>
    <col min="1543" max="1786" width="11.42578125" style="64" customWidth="1"/>
    <col min="1787" max="1787" width="9.42578125" style="64" customWidth="1"/>
    <col min="1788" max="1791" width="5.28515625" style="64"/>
    <col min="1792" max="1792" width="9.42578125" style="64" customWidth="1"/>
    <col min="1793" max="1795" width="5.28515625" style="64" customWidth="1"/>
    <col min="1796" max="1796" width="7.7109375" style="64" customWidth="1"/>
    <col min="1797" max="1798" width="5.140625" style="64" customWidth="1"/>
    <col min="1799" max="2042" width="11.42578125" style="64" customWidth="1"/>
    <col min="2043" max="2043" width="9.42578125" style="64" customWidth="1"/>
    <col min="2044" max="2047" width="5.28515625" style="64"/>
    <col min="2048" max="2048" width="9.42578125" style="64" customWidth="1"/>
    <col min="2049" max="2051" width="5.28515625" style="64" customWidth="1"/>
    <col min="2052" max="2052" width="7.7109375" style="64" customWidth="1"/>
    <col min="2053" max="2054" width="5.140625" style="64" customWidth="1"/>
    <col min="2055" max="2298" width="11.42578125" style="64" customWidth="1"/>
    <col min="2299" max="2299" width="9.42578125" style="64" customWidth="1"/>
    <col min="2300" max="2303" width="5.28515625" style="64"/>
    <col min="2304" max="2304" width="9.42578125" style="64" customWidth="1"/>
    <col min="2305" max="2307" width="5.28515625" style="64" customWidth="1"/>
    <col min="2308" max="2308" width="7.7109375" style="64" customWidth="1"/>
    <col min="2309" max="2310" width="5.140625" style="64" customWidth="1"/>
    <col min="2311" max="2554" width="11.42578125" style="64" customWidth="1"/>
    <col min="2555" max="2555" width="9.42578125" style="64" customWidth="1"/>
    <col min="2556" max="2559" width="5.28515625" style="64"/>
    <col min="2560" max="2560" width="9.42578125" style="64" customWidth="1"/>
    <col min="2561" max="2563" width="5.28515625" style="64" customWidth="1"/>
    <col min="2564" max="2564" width="7.7109375" style="64" customWidth="1"/>
    <col min="2565" max="2566" width="5.140625" style="64" customWidth="1"/>
    <col min="2567" max="2810" width="11.42578125" style="64" customWidth="1"/>
    <col min="2811" max="2811" width="9.42578125" style="64" customWidth="1"/>
    <col min="2812" max="2815" width="5.28515625" style="64"/>
    <col min="2816" max="2816" width="9.42578125" style="64" customWidth="1"/>
    <col min="2817" max="2819" width="5.28515625" style="64" customWidth="1"/>
    <col min="2820" max="2820" width="7.7109375" style="64" customWidth="1"/>
    <col min="2821" max="2822" width="5.140625" style="64" customWidth="1"/>
    <col min="2823" max="3066" width="11.42578125" style="64" customWidth="1"/>
    <col min="3067" max="3067" width="9.42578125" style="64" customWidth="1"/>
    <col min="3068" max="3071" width="5.28515625" style="64"/>
    <col min="3072" max="3072" width="9.42578125" style="64" customWidth="1"/>
    <col min="3073" max="3075" width="5.28515625" style="64" customWidth="1"/>
    <col min="3076" max="3076" width="7.7109375" style="64" customWidth="1"/>
    <col min="3077" max="3078" width="5.140625" style="64" customWidth="1"/>
    <col min="3079" max="3322" width="11.42578125" style="64" customWidth="1"/>
    <col min="3323" max="3323" width="9.42578125" style="64" customWidth="1"/>
    <col min="3324" max="3327" width="5.28515625" style="64"/>
    <col min="3328" max="3328" width="9.42578125" style="64" customWidth="1"/>
    <col min="3329" max="3331" width="5.28515625" style="64" customWidth="1"/>
    <col min="3332" max="3332" width="7.7109375" style="64" customWidth="1"/>
    <col min="3333" max="3334" width="5.140625" style="64" customWidth="1"/>
    <col min="3335" max="3578" width="11.42578125" style="64" customWidth="1"/>
    <col min="3579" max="3579" width="9.42578125" style="64" customWidth="1"/>
    <col min="3580" max="3583" width="5.28515625" style="64"/>
    <col min="3584" max="3584" width="9.42578125" style="64" customWidth="1"/>
    <col min="3585" max="3587" width="5.28515625" style="64" customWidth="1"/>
    <col min="3588" max="3588" width="7.7109375" style="64" customWidth="1"/>
    <col min="3589" max="3590" width="5.140625" style="64" customWidth="1"/>
    <col min="3591" max="3834" width="11.42578125" style="64" customWidth="1"/>
    <col min="3835" max="3835" width="9.42578125" style="64" customWidth="1"/>
    <col min="3836" max="3839" width="5.28515625" style="64"/>
    <col min="3840" max="3840" width="9.42578125" style="64" customWidth="1"/>
    <col min="3841" max="3843" width="5.28515625" style="64" customWidth="1"/>
    <col min="3844" max="3844" width="7.7109375" style="64" customWidth="1"/>
    <col min="3845" max="3846" width="5.140625" style="64" customWidth="1"/>
    <col min="3847" max="4090" width="11.42578125" style="64" customWidth="1"/>
    <col min="4091" max="4091" width="9.42578125" style="64" customWidth="1"/>
    <col min="4092" max="4095" width="5.28515625" style="64"/>
    <col min="4096" max="4096" width="9.42578125" style="64" customWidth="1"/>
    <col min="4097" max="4099" width="5.28515625" style="64" customWidth="1"/>
    <col min="4100" max="4100" width="7.7109375" style="64" customWidth="1"/>
    <col min="4101" max="4102" width="5.140625" style="64" customWidth="1"/>
    <col min="4103" max="4346" width="11.42578125" style="64" customWidth="1"/>
    <col min="4347" max="4347" width="9.42578125" style="64" customWidth="1"/>
    <col min="4348" max="4351" width="5.28515625" style="64"/>
    <col min="4352" max="4352" width="9.42578125" style="64" customWidth="1"/>
    <col min="4353" max="4355" width="5.28515625" style="64" customWidth="1"/>
    <col min="4356" max="4356" width="7.7109375" style="64" customWidth="1"/>
    <col min="4357" max="4358" width="5.140625" style="64" customWidth="1"/>
    <col min="4359" max="4602" width="11.42578125" style="64" customWidth="1"/>
    <col min="4603" max="4603" width="9.42578125" style="64" customWidth="1"/>
    <col min="4604" max="4607" width="5.28515625" style="64"/>
    <col min="4608" max="4608" width="9.42578125" style="64" customWidth="1"/>
    <col min="4609" max="4611" width="5.28515625" style="64" customWidth="1"/>
    <col min="4612" max="4612" width="7.7109375" style="64" customWidth="1"/>
    <col min="4613" max="4614" width="5.140625" style="64" customWidth="1"/>
    <col min="4615" max="4858" width="11.42578125" style="64" customWidth="1"/>
    <col min="4859" max="4859" width="9.42578125" style="64" customWidth="1"/>
    <col min="4860" max="4863" width="5.28515625" style="64"/>
    <col min="4864" max="4864" width="9.42578125" style="64" customWidth="1"/>
    <col min="4865" max="4867" width="5.28515625" style="64" customWidth="1"/>
    <col min="4868" max="4868" width="7.7109375" style="64" customWidth="1"/>
    <col min="4869" max="4870" width="5.140625" style="64" customWidth="1"/>
    <col min="4871" max="5114" width="11.42578125" style="64" customWidth="1"/>
    <col min="5115" max="5115" width="9.42578125" style="64" customWidth="1"/>
    <col min="5116" max="5119" width="5.28515625" style="64"/>
    <col min="5120" max="5120" width="9.42578125" style="64" customWidth="1"/>
    <col min="5121" max="5123" width="5.28515625" style="64" customWidth="1"/>
    <col min="5124" max="5124" width="7.7109375" style="64" customWidth="1"/>
    <col min="5125" max="5126" width="5.140625" style="64" customWidth="1"/>
    <col min="5127" max="5370" width="11.42578125" style="64" customWidth="1"/>
    <col min="5371" max="5371" width="9.42578125" style="64" customWidth="1"/>
    <col min="5372" max="5375" width="5.28515625" style="64"/>
    <col min="5376" max="5376" width="9.42578125" style="64" customWidth="1"/>
    <col min="5377" max="5379" width="5.28515625" style="64" customWidth="1"/>
    <col min="5380" max="5380" width="7.7109375" style="64" customWidth="1"/>
    <col min="5381" max="5382" width="5.140625" style="64" customWidth="1"/>
    <col min="5383" max="5626" width="11.42578125" style="64" customWidth="1"/>
    <col min="5627" max="5627" width="9.42578125" style="64" customWidth="1"/>
    <col min="5628" max="5631" width="5.28515625" style="64"/>
    <col min="5632" max="5632" width="9.42578125" style="64" customWidth="1"/>
    <col min="5633" max="5635" width="5.28515625" style="64" customWidth="1"/>
    <col min="5636" max="5636" width="7.7109375" style="64" customWidth="1"/>
    <col min="5637" max="5638" width="5.140625" style="64" customWidth="1"/>
    <col min="5639" max="5882" width="11.42578125" style="64" customWidth="1"/>
    <col min="5883" max="5883" width="9.42578125" style="64" customWidth="1"/>
    <col min="5884" max="5887" width="5.28515625" style="64"/>
    <col min="5888" max="5888" width="9.42578125" style="64" customWidth="1"/>
    <col min="5889" max="5891" width="5.28515625" style="64" customWidth="1"/>
    <col min="5892" max="5892" width="7.7109375" style="64" customWidth="1"/>
    <col min="5893" max="5894" width="5.140625" style="64" customWidth="1"/>
    <col min="5895" max="6138" width="11.42578125" style="64" customWidth="1"/>
    <col min="6139" max="6139" width="9.42578125" style="64" customWidth="1"/>
    <col min="6140" max="6143" width="5.28515625" style="64"/>
    <col min="6144" max="6144" width="9.42578125" style="64" customWidth="1"/>
    <col min="6145" max="6147" width="5.28515625" style="64" customWidth="1"/>
    <col min="6148" max="6148" width="7.7109375" style="64" customWidth="1"/>
    <col min="6149" max="6150" width="5.140625" style="64" customWidth="1"/>
    <col min="6151" max="6394" width="11.42578125" style="64" customWidth="1"/>
    <col min="6395" max="6395" width="9.42578125" style="64" customWidth="1"/>
    <col min="6396" max="6399" width="5.28515625" style="64"/>
    <col min="6400" max="6400" width="9.42578125" style="64" customWidth="1"/>
    <col min="6401" max="6403" width="5.28515625" style="64" customWidth="1"/>
    <col min="6404" max="6404" width="7.7109375" style="64" customWidth="1"/>
    <col min="6405" max="6406" width="5.140625" style="64" customWidth="1"/>
    <col min="6407" max="6650" width="11.42578125" style="64" customWidth="1"/>
    <col min="6651" max="6651" width="9.42578125" style="64" customWidth="1"/>
    <col min="6652" max="6655" width="5.28515625" style="64"/>
    <col min="6656" max="6656" width="9.42578125" style="64" customWidth="1"/>
    <col min="6657" max="6659" width="5.28515625" style="64" customWidth="1"/>
    <col min="6660" max="6660" width="7.7109375" style="64" customWidth="1"/>
    <col min="6661" max="6662" width="5.140625" style="64" customWidth="1"/>
    <col min="6663" max="6906" width="11.42578125" style="64" customWidth="1"/>
    <col min="6907" max="6907" width="9.42578125" style="64" customWidth="1"/>
    <col min="6908" max="6911" width="5.28515625" style="64"/>
    <col min="6912" max="6912" width="9.42578125" style="64" customWidth="1"/>
    <col min="6913" max="6915" width="5.28515625" style="64" customWidth="1"/>
    <col min="6916" max="6916" width="7.7109375" style="64" customWidth="1"/>
    <col min="6917" max="6918" width="5.140625" style="64" customWidth="1"/>
    <col min="6919" max="7162" width="11.42578125" style="64" customWidth="1"/>
    <col min="7163" max="7163" width="9.42578125" style="64" customWidth="1"/>
    <col min="7164" max="7167" width="5.28515625" style="64"/>
    <col min="7168" max="7168" width="9.42578125" style="64" customWidth="1"/>
    <col min="7169" max="7171" width="5.28515625" style="64" customWidth="1"/>
    <col min="7172" max="7172" width="7.7109375" style="64" customWidth="1"/>
    <col min="7173" max="7174" width="5.140625" style="64" customWidth="1"/>
    <col min="7175" max="7418" width="11.42578125" style="64" customWidth="1"/>
    <col min="7419" max="7419" width="9.42578125" style="64" customWidth="1"/>
    <col min="7420" max="7423" width="5.28515625" style="64"/>
    <col min="7424" max="7424" width="9.42578125" style="64" customWidth="1"/>
    <col min="7425" max="7427" width="5.28515625" style="64" customWidth="1"/>
    <col min="7428" max="7428" width="7.7109375" style="64" customWidth="1"/>
    <col min="7429" max="7430" width="5.140625" style="64" customWidth="1"/>
    <col min="7431" max="7674" width="11.42578125" style="64" customWidth="1"/>
    <col min="7675" max="7675" width="9.42578125" style="64" customWidth="1"/>
    <col min="7676" max="7679" width="5.28515625" style="64"/>
    <col min="7680" max="7680" width="9.42578125" style="64" customWidth="1"/>
    <col min="7681" max="7683" width="5.28515625" style="64" customWidth="1"/>
    <col min="7684" max="7684" width="7.7109375" style="64" customWidth="1"/>
    <col min="7685" max="7686" width="5.140625" style="64" customWidth="1"/>
    <col min="7687" max="7930" width="11.42578125" style="64" customWidth="1"/>
    <col min="7931" max="7931" width="9.42578125" style="64" customWidth="1"/>
    <col min="7932" max="7935" width="5.28515625" style="64"/>
    <col min="7936" max="7936" width="9.42578125" style="64" customWidth="1"/>
    <col min="7937" max="7939" width="5.28515625" style="64" customWidth="1"/>
    <col min="7940" max="7940" width="7.7109375" style="64" customWidth="1"/>
    <col min="7941" max="7942" width="5.140625" style="64" customWidth="1"/>
    <col min="7943" max="8186" width="11.42578125" style="64" customWidth="1"/>
    <col min="8187" max="8187" width="9.42578125" style="64" customWidth="1"/>
    <col min="8188" max="8191" width="5.28515625" style="64"/>
    <col min="8192" max="8192" width="9.42578125" style="64" customWidth="1"/>
    <col min="8193" max="8195" width="5.28515625" style="64" customWidth="1"/>
    <col min="8196" max="8196" width="7.7109375" style="64" customWidth="1"/>
    <col min="8197" max="8198" width="5.140625" style="64" customWidth="1"/>
    <col min="8199" max="8442" width="11.42578125" style="64" customWidth="1"/>
    <col min="8443" max="8443" width="9.42578125" style="64" customWidth="1"/>
    <col min="8444" max="8447" width="5.28515625" style="64"/>
    <col min="8448" max="8448" width="9.42578125" style="64" customWidth="1"/>
    <col min="8449" max="8451" width="5.28515625" style="64" customWidth="1"/>
    <col min="8452" max="8452" width="7.7109375" style="64" customWidth="1"/>
    <col min="8453" max="8454" width="5.140625" style="64" customWidth="1"/>
    <col min="8455" max="8698" width="11.42578125" style="64" customWidth="1"/>
    <col min="8699" max="8699" width="9.42578125" style="64" customWidth="1"/>
    <col min="8700" max="8703" width="5.28515625" style="64"/>
    <col min="8704" max="8704" width="9.42578125" style="64" customWidth="1"/>
    <col min="8705" max="8707" width="5.28515625" style="64" customWidth="1"/>
    <col min="8708" max="8708" width="7.7109375" style="64" customWidth="1"/>
    <col min="8709" max="8710" width="5.140625" style="64" customWidth="1"/>
    <col min="8711" max="8954" width="11.42578125" style="64" customWidth="1"/>
    <col min="8955" max="8955" width="9.42578125" style="64" customWidth="1"/>
    <col min="8956" max="8959" width="5.28515625" style="64"/>
    <col min="8960" max="8960" width="9.42578125" style="64" customWidth="1"/>
    <col min="8961" max="8963" width="5.28515625" style="64" customWidth="1"/>
    <col min="8964" max="8964" width="7.7109375" style="64" customWidth="1"/>
    <col min="8965" max="8966" width="5.140625" style="64" customWidth="1"/>
    <col min="8967" max="9210" width="11.42578125" style="64" customWidth="1"/>
    <col min="9211" max="9211" width="9.42578125" style="64" customWidth="1"/>
    <col min="9212" max="9215" width="5.28515625" style="64"/>
    <col min="9216" max="9216" width="9.42578125" style="64" customWidth="1"/>
    <col min="9217" max="9219" width="5.28515625" style="64" customWidth="1"/>
    <col min="9220" max="9220" width="7.7109375" style="64" customWidth="1"/>
    <col min="9221" max="9222" width="5.140625" style="64" customWidth="1"/>
    <col min="9223" max="9466" width="11.42578125" style="64" customWidth="1"/>
    <col min="9467" max="9467" width="9.42578125" style="64" customWidth="1"/>
    <col min="9468" max="9471" width="5.28515625" style="64"/>
    <col min="9472" max="9472" width="9.42578125" style="64" customWidth="1"/>
    <col min="9473" max="9475" width="5.28515625" style="64" customWidth="1"/>
    <col min="9476" max="9476" width="7.7109375" style="64" customWidth="1"/>
    <col min="9477" max="9478" width="5.140625" style="64" customWidth="1"/>
    <col min="9479" max="9722" width="11.42578125" style="64" customWidth="1"/>
    <col min="9723" max="9723" width="9.42578125" style="64" customWidth="1"/>
    <col min="9724" max="9727" width="5.28515625" style="64"/>
    <col min="9728" max="9728" width="9.42578125" style="64" customWidth="1"/>
    <col min="9729" max="9731" width="5.28515625" style="64" customWidth="1"/>
    <col min="9732" max="9732" width="7.7109375" style="64" customWidth="1"/>
    <col min="9733" max="9734" width="5.140625" style="64" customWidth="1"/>
    <col min="9735" max="9978" width="11.42578125" style="64" customWidth="1"/>
    <col min="9979" max="9979" width="9.42578125" style="64" customWidth="1"/>
    <col min="9980" max="9983" width="5.28515625" style="64"/>
    <col min="9984" max="9984" width="9.42578125" style="64" customWidth="1"/>
    <col min="9985" max="9987" width="5.28515625" style="64" customWidth="1"/>
    <col min="9988" max="9988" width="7.7109375" style="64" customWidth="1"/>
    <col min="9989" max="9990" width="5.140625" style="64" customWidth="1"/>
    <col min="9991" max="10234" width="11.42578125" style="64" customWidth="1"/>
    <col min="10235" max="10235" width="9.42578125" style="64" customWidth="1"/>
    <col min="10236" max="10239" width="5.28515625" style="64"/>
    <col min="10240" max="10240" width="9.42578125" style="64" customWidth="1"/>
    <col min="10241" max="10243" width="5.28515625" style="64" customWidth="1"/>
    <col min="10244" max="10244" width="7.7109375" style="64" customWidth="1"/>
    <col min="10245" max="10246" width="5.140625" style="64" customWidth="1"/>
    <col min="10247" max="10490" width="11.42578125" style="64" customWidth="1"/>
    <col min="10491" max="10491" width="9.42578125" style="64" customWidth="1"/>
    <col min="10492" max="10495" width="5.28515625" style="64"/>
    <col min="10496" max="10496" width="9.42578125" style="64" customWidth="1"/>
    <col min="10497" max="10499" width="5.28515625" style="64" customWidth="1"/>
    <col min="10500" max="10500" width="7.7109375" style="64" customWidth="1"/>
    <col min="10501" max="10502" width="5.140625" style="64" customWidth="1"/>
    <col min="10503" max="10746" width="11.42578125" style="64" customWidth="1"/>
    <col min="10747" max="10747" width="9.42578125" style="64" customWidth="1"/>
    <col min="10748" max="10751" width="5.28515625" style="64"/>
    <col min="10752" max="10752" width="9.42578125" style="64" customWidth="1"/>
    <col min="10753" max="10755" width="5.28515625" style="64" customWidth="1"/>
    <col min="10756" max="10756" width="7.7109375" style="64" customWidth="1"/>
    <col min="10757" max="10758" width="5.140625" style="64" customWidth="1"/>
    <col min="10759" max="11002" width="11.42578125" style="64" customWidth="1"/>
    <col min="11003" max="11003" width="9.42578125" style="64" customWidth="1"/>
    <col min="11004" max="11007" width="5.28515625" style="64"/>
    <col min="11008" max="11008" width="9.42578125" style="64" customWidth="1"/>
    <col min="11009" max="11011" width="5.28515625" style="64" customWidth="1"/>
    <col min="11012" max="11012" width="7.7109375" style="64" customWidth="1"/>
    <col min="11013" max="11014" width="5.140625" style="64" customWidth="1"/>
    <col min="11015" max="11258" width="11.42578125" style="64" customWidth="1"/>
    <col min="11259" max="11259" width="9.42578125" style="64" customWidth="1"/>
    <col min="11260" max="11263" width="5.28515625" style="64"/>
    <col min="11264" max="11264" width="9.42578125" style="64" customWidth="1"/>
    <col min="11265" max="11267" width="5.28515625" style="64" customWidth="1"/>
    <col min="11268" max="11268" width="7.7109375" style="64" customWidth="1"/>
    <col min="11269" max="11270" width="5.140625" style="64" customWidth="1"/>
    <col min="11271" max="11514" width="11.42578125" style="64" customWidth="1"/>
    <col min="11515" max="11515" width="9.42578125" style="64" customWidth="1"/>
    <col min="11516" max="11519" width="5.28515625" style="64"/>
    <col min="11520" max="11520" width="9.42578125" style="64" customWidth="1"/>
    <col min="11521" max="11523" width="5.28515625" style="64" customWidth="1"/>
    <col min="11524" max="11524" width="7.7109375" style="64" customWidth="1"/>
    <col min="11525" max="11526" width="5.140625" style="64" customWidth="1"/>
    <col min="11527" max="11770" width="11.42578125" style="64" customWidth="1"/>
    <col min="11771" max="11771" width="9.42578125" style="64" customWidth="1"/>
    <col min="11772" max="11775" width="5.28515625" style="64"/>
    <col min="11776" max="11776" width="9.42578125" style="64" customWidth="1"/>
    <col min="11777" max="11779" width="5.28515625" style="64" customWidth="1"/>
    <col min="11780" max="11780" width="7.7109375" style="64" customWidth="1"/>
    <col min="11781" max="11782" width="5.140625" style="64" customWidth="1"/>
    <col min="11783" max="12026" width="11.42578125" style="64" customWidth="1"/>
    <col min="12027" max="12027" width="9.42578125" style="64" customWidth="1"/>
    <col min="12028" max="12031" width="5.28515625" style="64"/>
    <col min="12032" max="12032" width="9.42578125" style="64" customWidth="1"/>
    <col min="12033" max="12035" width="5.28515625" style="64" customWidth="1"/>
    <col min="12036" max="12036" width="7.7109375" style="64" customWidth="1"/>
    <col min="12037" max="12038" width="5.140625" style="64" customWidth="1"/>
    <col min="12039" max="12282" width="11.42578125" style="64" customWidth="1"/>
    <col min="12283" max="12283" width="9.42578125" style="64" customWidth="1"/>
    <col min="12284" max="12287" width="5.28515625" style="64"/>
    <col min="12288" max="12288" width="9.42578125" style="64" customWidth="1"/>
    <col min="12289" max="12291" width="5.28515625" style="64" customWidth="1"/>
    <col min="12292" max="12292" width="7.7109375" style="64" customWidth="1"/>
    <col min="12293" max="12294" width="5.140625" style="64" customWidth="1"/>
    <col min="12295" max="12538" width="11.42578125" style="64" customWidth="1"/>
    <col min="12539" max="12539" width="9.42578125" style="64" customWidth="1"/>
    <col min="12540" max="12543" width="5.28515625" style="64"/>
    <col min="12544" max="12544" width="9.42578125" style="64" customWidth="1"/>
    <col min="12545" max="12547" width="5.28515625" style="64" customWidth="1"/>
    <col min="12548" max="12548" width="7.7109375" style="64" customWidth="1"/>
    <col min="12549" max="12550" width="5.140625" style="64" customWidth="1"/>
    <col min="12551" max="12794" width="11.42578125" style="64" customWidth="1"/>
    <col min="12795" max="12795" width="9.42578125" style="64" customWidth="1"/>
    <col min="12796" max="12799" width="5.28515625" style="64"/>
    <col min="12800" max="12800" width="9.42578125" style="64" customWidth="1"/>
    <col min="12801" max="12803" width="5.28515625" style="64" customWidth="1"/>
    <col min="12804" max="12804" width="7.7109375" style="64" customWidth="1"/>
    <col min="12805" max="12806" width="5.140625" style="64" customWidth="1"/>
    <col min="12807" max="13050" width="11.42578125" style="64" customWidth="1"/>
    <col min="13051" max="13051" width="9.42578125" style="64" customWidth="1"/>
    <col min="13052" max="13055" width="5.28515625" style="64"/>
    <col min="13056" max="13056" width="9.42578125" style="64" customWidth="1"/>
    <col min="13057" max="13059" width="5.28515625" style="64" customWidth="1"/>
    <col min="13060" max="13060" width="7.7109375" style="64" customWidth="1"/>
    <col min="13061" max="13062" width="5.140625" style="64" customWidth="1"/>
    <col min="13063" max="13306" width="11.42578125" style="64" customWidth="1"/>
    <col min="13307" max="13307" width="9.42578125" style="64" customWidth="1"/>
    <col min="13308" max="13311" width="5.28515625" style="64"/>
    <col min="13312" max="13312" width="9.42578125" style="64" customWidth="1"/>
    <col min="13313" max="13315" width="5.28515625" style="64" customWidth="1"/>
    <col min="13316" max="13316" width="7.7109375" style="64" customWidth="1"/>
    <col min="13317" max="13318" width="5.140625" style="64" customWidth="1"/>
    <col min="13319" max="13562" width="11.42578125" style="64" customWidth="1"/>
    <col min="13563" max="13563" width="9.42578125" style="64" customWidth="1"/>
    <col min="13564" max="13567" width="5.28515625" style="64"/>
    <col min="13568" max="13568" width="9.42578125" style="64" customWidth="1"/>
    <col min="13569" max="13571" width="5.28515625" style="64" customWidth="1"/>
    <col min="13572" max="13572" width="7.7109375" style="64" customWidth="1"/>
    <col min="13573" max="13574" width="5.140625" style="64" customWidth="1"/>
    <col min="13575" max="13818" width="11.42578125" style="64" customWidth="1"/>
    <col min="13819" max="13819" width="9.42578125" style="64" customWidth="1"/>
    <col min="13820" max="13823" width="5.28515625" style="64"/>
    <col min="13824" max="13824" width="9.42578125" style="64" customWidth="1"/>
    <col min="13825" max="13827" width="5.28515625" style="64" customWidth="1"/>
    <col min="13828" max="13828" width="7.7109375" style="64" customWidth="1"/>
    <col min="13829" max="13830" width="5.140625" style="64" customWidth="1"/>
    <col min="13831" max="14074" width="11.42578125" style="64" customWidth="1"/>
    <col min="14075" max="14075" width="9.42578125" style="64" customWidth="1"/>
    <col min="14076" max="14079" width="5.28515625" style="64"/>
    <col min="14080" max="14080" width="9.42578125" style="64" customWidth="1"/>
    <col min="14081" max="14083" width="5.28515625" style="64" customWidth="1"/>
    <col min="14084" max="14084" width="7.7109375" style="64" customWidth="1"/>
    <col min="14085" max="14086" width="5.140625" style="64" customWidth="1"/>
    <col min="14087" max="14330" width="11.42578125" style="64" customWidth="1"/>
    <col min="14331" max="14331" width="9.42578125" style="64" customWidth="1"/>
    <col min="14332" max="14335" width="5.28515625" style="64"/>
    <col min="14336" max="14336" width="9.42578125" style="64" customWidth="1"/>
    <col min="14337" max="14339" width="5.28515625" style="64" customWidth="1"/>
    <col min="14340" max="14340" width="7.7109375" style="64" customWidth="1"/>
    <col min="14341" max="14342" width="5.140625" style="64" customWidth="1"/>
    <col min="14343" max="14586" width="11.42578125" style="64" customWidth="1"/>
    <col min="14587" max="14587" width="9.42578125" style="64" customWidth="1"/>
    <col min="14588" max="14591" width="5.28515625" style="64"/>
    <col min="14592" max="14592" width="9.42578125" style="64" customWidth="1"/>
    <col min="14593" max="14595" width="5.28515625" style="64" customWidth="1"/>
    <col min="14596" max="14596" width="7.7109375" style="64" customWidth="1"/>
    <col min="14597" max="14598" width="5.140625" style="64" customWidth="1"/>
    <col min="14599" max="14842" width="11.42578125" style="64" customWidth="1"/>
    <col min="14843" max="14843" width="9.42578125" style="64" customWidth="1"/>
    <col min="14844" max="14847" width="5.28515625" style="64"/>
    <col min="14848" max="14848" width="9.42578125" style="64" customWidth="1"/>
    <col min="14849" max="14851" width="5.28515625" style="64" customWidth="1"/>
    <col min="14852" max="14852" width="7.7109375" style="64" customWidth="1"/>
    <col min="14853" max="14854" width="5.140625" style="64" customWidth="1"/>
    <col min="14855" max="15098" width="11.42578125" style="64" customWidth="1"/>
    <col min="15099" max="15099" width="9.42578125" style="64" customWidth="1"/>
    <col min="15100" max="15103" width="5.28515625" style="64"/>
    <col min="15104" max="15104" width="9.42578125" style="64" customWidth="1"/>
    <col min="15105" max="15107" width="5.28515625" style="64" customWidth="1"/>
    <col min="15108" max="15108" width="7.7109375" style="64" customWidth="1"/>
    <col min="15109" max="15110" width="5.140625" style="64" customWidth="1"/>
    <col min="15111" max="15354" width="11.42578125" style="64" customWidth="1"/>
    <col min="15355" max="15355" width="9.42578125" style="64" customWidth="1"/>
    <col min="15356" max="15359" width="5.28515625" style="64"/>
    <col min="15360" max="15360" width="9.42578125" style="64" customWidth="1"/>
    <col min="15361" max="15363" width="5.28515625" style="64" customWidth="1"/>
    <col min="15364" max="15364" width="7.7109375" style="64" customWidth="1"/>
    <col min="15365" max="15366" width="5.140625" style="64" customWidth="1"/>
    <col min="15367" max="15610" width="11.42578125" style="64" customWidth="1"/>
    <col min="15611" max="15611" width="9.42578125" style="64" customWidth="1"/>
    <col min="15612" max="15615" width="5.28515625" style="64"/>
    <col min="15616" max="15616" width="9.42578125" style="64" customWidth="1"/>
    <col min="15617" max="15619" width="5.28515625" style="64" customWidth="1"/>
    <col min="15620" max="15620" width="7.7109375" style="64" customWidth="1"/>
    <col min="15621" max="15622" width="5.140625" style="64" customWidth="1"/>
    <col min="15623" max="15866" width="11.42578125" style="64" customWidth="1"/>
    <col min="15867" max="15867" width="9.42578125" style="64" customWidth="1"/>
    <col min="15868" max="15871" width="5.28515625" style="64"/>
    <col min="15872" max="15872" width="9.42578125" style="64" customWidth="1"/>
    <col min="15873" max="15875" width="5.28515625" style="64" customWidth="1"/>
    <col min="15876" max="15876" width="7.7109375" style="64" customWidth="1"/>
    <col min="15877" max="15878" width="5.140625" style="64" customWidth="1"/>
    <col min="15879" max="16122" width="11.42578125" style="64" customWidth="1"/>
    <col min="16123" max="16123" width="9.42578125" style="64" customWidth="1"/>
    <col min="16124" max="16127" width="5.28515625" style="64"/>
    <col min="16128" max="16128" width="9.42578125" style="64" customWidth="1"/>
    <col min="16129" max="16131" width="5.28515625" style="64" customWidth="1"/>
    <col min="16132" max="16132" width="7.7109375" style="64" customWidth="1"/>
    <col min="16133" max="16134" width="5.140625" style="64" customWidth="1"/>
    <col min="16135" max="16378" width="11.42578125" style="64" customWidth="1"/>
    <col min="16379" max="16379" width="9.42578125" style="64" customWidth="1"/>
    <col min="16380" max="16384" width="5.28515625" style="64"/>
  </cols>
  <sheetData>
    <row r="1" spans="1:254">
      <c r="A1" s="64" t="s">
        <v>327</v>
      </c>
    </row>
    <row r="3" spans="1:254" s="69" customFormat="1">
      <c r="A3" s="67" t="s">
        <v>16</v>
      </c>
      <c r="B3" s="60" t="s">
        <v>11</v>
      </c>
      <c r="C3" s="60" t="s">
        <v>34</v>
      </c>
      <c r="D3" s="58" t="s">
        <v>6</v>
      </c>
      <c r="E3" s="68" t="s">
        <v>9</v>
      </c>
      <c r="F3" s="68" t="s">
        <v>210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</row>
    <row r="4" spans="1:254">
      <c r="A4" s="64" t="s">
        <v>211</v>
      </c>
      <c r="C4" s="56">
        <v>1</v>
      </c>
      <c r="D4" s="56">
        <f t="shared" ref="D4:D13" si="0">SUM(B4:C4)</f>
        <v>1</v>
      </c>
      <c r="E4" s="66">
        <f>D4/37*100</f>
        <v>2.7027027027027026</v>
      </c>
      <c r="F4" s="66">
        <v>2.7</v>
      </c>
    </row>
    <row r="5" spans="1:254">
      <c r="A5" s="64" t="s">
        <v>212</v>
      </c>
      <c r="C5" s="56">
        <v>1</v>
      </c>
      <c r="D5" s="56">
        <f t="shared" si="0"/>
        <v>1</v>
      </c>
      <c r="E5" s="66">
        <f t="shared" ref="E5:E12" si="1">D5/37*100</f>
        <v>2.7027027027027026</v>
      </c>
      <c r="F5" s="65">
        <v>5.4</v>
      </c>
    </row>
    <row r="6" spans="1:254">
      <c r="A6" s="64" t="s">
        <v>213</v>
      </c>
      <c r="C6" s="56">
        <v>1</v>
      </c>
      <c r="D6" s="56">
        <f t="shared" si="0"/>
        <v>1</v>
      </c>
      <c r="E6" s="66">
        <f t="shared" si="1"/>
        <v>2.7027027027027026</v>
      </c>
      <c r="F6" s="65">
        <v>8.1</v>
      </c>
    </row>
    <row r="7" spans="1:254">
      <c r="A7" s="64" t="s">
        <v>214</v>
      </c>
      <c r="C7" s="56">
        <v>3</v>
      </c>
      <c r="D7" s="56">
        <f t="shared" si="0"/>
        <v>3</v>
      </c>
      <c r="E7" s="66">
        <f t="shared" si="1"/>
        <v>8.1081081081081088</v>
      </c>
      <c r="F7" s="65">
        <v>16.2</v>
      </c>
    </row>
    <row r="8" spans="1:254">
      <c r="A8" s="64" t="s">
        <v>232</v>
      </c>
      <c r="B8" s="65">
        <v>2</v>
      </c>
      <c r="C8" s="56">
        <v>3</v>
      </c>
      <c r="D8" s="56">
        <f t="shared" si="0"/>
        <v>5</v>
      </c>
      <c r="E8" s="66">
        <f t="shared" si="1"/>
        <v>13.513513513513514</v>
      </c>
      <c r="F8" s="65">
        <v>29.7</v>
      </c>
    </row>
    <row r="9" spans="1:254">
      <c r="A9" s="64" t="s">
        <v>215</v>
      </c>
      <c r="B9" s="65">
        <v>1</v>
      </c>
      <c r="C9" s="56">
        <v>4</v>
      </c>
      <c r="D9" s="56">
        <f t="shared" si="0"/>
        <v>5</v>
      </c>
      <c r="E9" s="66">
        <f t="shared" si="1"/>
        <v>13.513513513513514</v>
      </c>
      <c r="F9" s="65">
        <v>43.2</v>
      </c>
    </row>
    <row r="10" spans="1:254">
      <c r="A10" s="64" t="s">
        <v>216</v>
      </c>
      <c r="B10" s="65">
        <v>6</v>
      </c>
      <c r="C10" s="56">
        <v>6</v>
      </c>
      <c r="D10" s="56">
        <f t="shared" si="0"/>
        <v>12</v>
      </c>
      <c r="E10" s="66">
        <f t="shared" si="1"/>
        <v>32.432432432432435</v>
      </c>
      <c r="F10" s="65">
        <v>75.599999999999994</v>
      </c>
    </row>
    <row r="11" spans="1:254">
      <c r="A11" s="64" t="s">
        <v>217</v>
      </c>
      <c r="B11" s="65">
        <v>1</v>
      </c>
      <c r="C11" s="56">
        <v>4</v>
      </c>
      <c r="D11" s="56">
        <f t="shared" si="0"/>
        <v>5</v>
      </c>
      <c r="E11" s="66">
        <f t="shared" si="1"/>
        <v>13.513513513513514</v>
      </c>
      <c r="F11" s="65">
        <v>89.1</v>
      </c>
    </row>
    <row r="12" spans="1:254">
      <c r="A12" s="64" t="s">
        <v>218</v>
      </c>
      <c r="C12" s="56">
        <v>4</v>
      </c>
      <c r="D12" s="56">
        <f t="shared" si="0"/>
        <v>4</v>
      </c>
      <c r="E12" s="66">
        <f t="shared" si="1"/>
        <v>10.810810810810811</v>
      </c>
      <c r="F12" s="66">
        <v>100</v>
      </c>
    </row>
    <row r="13" spans="1:254">
      <c r="A13" s="64" t="s">
        <v>6</v>
      </c>
      <c r="B13" s="65">
        <f>SUM(B4:B12)</f>
        <v>10</v>
      </c>
      <c r="C13" s="65">
        <f>SUM(C4:C12)</f>
        <v>27</v>
      </c>
      <c r="D13" s="56">
        <f t="shared" si="0"/>
        <v>37</v>
      </c>
    </row>
    <row r="15" spans="1:254">
      <c r="A15" s="67" t="s">
        <v>219</v>
      </c>
      <c r="B15" s="56"/>
      <c r="D15" s="56"/>
    </row>
    <row r="16" spans="1:254" s="69" customFormat="1">
      <c r="A16" s="67" t="s">
        <v>220</v>
      </c>
      <c r="B16" s="60" t="s">
        <v>11</v>
      </c>
      <c r="C16" s="60" t="s">
        <v>34</v>
      </c>
      <c r="D16" s="58" t="s">
        <v>6</v>
      </c>
      <c r="E16" s="68" t="s">
        <v>9</v>
      </c>
      <c r="F16" s="68" t="s">
        <v>210</v>
      </c>
    </row>
    <row r="17" spans="1:254">
      <c r="A17" s="64" t="s">
        <v>211</v>
      </c>
      <c r="D17" s="56">
        <f t="shared" ref="D17:D25" si="2">SUM(B17:C17)</f>
        <v>0</v>
      </c>
      <c r="E17" s="66">
        <f>D17/42*100</f>
        <v>0</v>
      </c>
      <c r="F17" s="66">
        <v>0</v>
      </c>
    </row>
    <row r="18" spans="1:254">
      <c r="A18" s="64" t="s">
        <v>212</v>
      </c>
      <c r="B18" s="65">
        <v>3</v>
      </c>
      <c r="C18" s="56">
        <v>1</v>
      </c>
      <c r="D18" s="56">
        <f t="shared" si="2"/>
        <v>4</v>
      </c>
      <c r="E18" s="66">
        <f t="shared" ref="E18:E24" si="3">D18/42*100</f>
        <v>9.5238095238095237</v>
      </c>
      <c r="F18" s="66">
        <v>9.5</v>
      </c>
    </row>
    <row r="19" spans="1:254">
      <c r="A19" s="64" t="s">
        <v>213</v>
      </c>
      <c r="B19" s="65">
        <v>11</v>
      </c>
      <c r="C19" s="56">
        <v>2</v>
      </c>
      <c r="D19" s="56">
        <f t="shared" si="2"/>
        <v>13</v>
      </c>
      <c r="E19" s="66">
        <f t="shared" si="3"/>
        <v>30.952380952380953</v>
      </c>
      <c r="F19" s="66">
        <v>40.5</v>
      </c>
    </row>
    <row r="20" spans="1:254">
      <c r="A20" s="64" t="s">
        <v>221</v>
      </c>
      <c r="B20" s="65">
        <v>1</v>
      </c>
      <c r="D20" s="56">
        <f t="shared" si="2"/>
        <v>1</v>
      </c>
      <c r="E20" s="66">
        <f t="shared" si="3"/>
        <v>2.3809523809523809</v>
      </c>
      <c r="F20" s="66">
        <v>42.9</v>
      </c>
    </row>
    <row r="21" spans="1:254">
      <c r="A21" s="64" t="s">
        <v>214</v>
      </c>
      <c r="B21" s="65">
        <v>1</v>
      </c>
      <c r="C21" s="56">
        <v>3</v>
      </c>
      <c r="D21" s="56">
        <f t="shared" si="2"/>
        <v>4</v>
      </c>
      <c r="E21" s="66">
        <f t="shared" si="3"/>
        <v>9.5238095238095237</v>
      </c>
      <c r="F21" s="66">
        <v>52.4</v>
      </c>
    </row>
    <row r="22" spans="1:254">
      <c r="A22" s="64" t="s">
        <v>215</v>
      </c>
      <c r="B22" s="65">
        <v>5</v>
      </c>
      <c r="C22" s="56">
        <v>3</v>
      </c>
      <c r="D22" s="56">
        <f t="shared" si="2"/>
        <v>8</v>
      </c>
      <c r="E22" s="66">
        <f t="shared" si="3"/>
        <v>19.047619047619047</v>
      </c>
      <c r="F22" s="66">
        <v>71.400000000000006</v>
      </c>
    </row>
    <row r="23" spans="1:254">
      <c r="A23" s="64" t="s">
        <v>216</v>
      </c>
      <c r="B23" s="65">
        <v>4</v>
      </c>
      <c r="C23" s="56">
        <v>5</v>
      </c>
      <c r="D23" s="56">
        <f t="shared" si="2"/>
        <v>9</v>
      </c>
      <c r="E23" s="66">
        <f t="shared" si="3"/>
        <v>21.428571428571427</v>
      </c>
      <c r="F23" s="66">
        <v>92.8</v>
      </c>
    </row>
    <row r="24" spans="1:254">
      <c r="A24" s="64" t="s">
        <v>218</v>
      </c>
      <c r="C24" s="56">
        <v>3</v>
      </c>
      <c r="D24" s="56">
        <f t="shared" si="2"/>
        <v>3</v>
      </c>
      <c r="E24" s="66">
        <f t="shared" si="3"/>
        <v>7.1428571428571423</v>
      </c>
      <c r="F24" s="66">
        <v>100</v>
      </c>
    </row>
    <row r="25" spans="1:254">
      <c r="A25" s="64" t="s">
        <v>6</v>
      </c>
      <c r="B25" s="65">
        <f>SUM(B17:B24)</f>
        <v>25</v>
      </c>
      <c r="C25" s="65">
        <f>SUM(C17:C24)</f>
        <v>17</v>
      </c>
      <c r="D25" s="56">
        <f t="shared" si="2"/>
        <v>42</v>
      </c>
    </row>
    <row r="27" spans="1:254">
      <c r="A27" s="64" t="s">
        <v>222</v>
      </c>
    </row>
    <row r="28" spans="1:254">
      <c r="A28" s="64" t="s">
        <v>223</v>
      </c>
    </row>
    <row r="29" spans="1:254">
      <c r="A29" s="64" t="s">
        <v>224</v>
      </c>
    </row>
    <row r="30" spans="1:254">
      <c r="A30" s="64" t="s">
        <v>225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</row>
    <row r="31" spans="1:254">
      <c r="A31" s="64" t="s">
        <v>226</v>
      </c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</row>
    <row r="32" spans="1:254">
      <c r="A32" s="64" t="s">
        <v>227</v>
      </c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</row>
    <row r="33" spans="1:254">
      <c r="A33" s="64" t="s">
        <v>228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</row>
    <row r="34" spans="1:254">
      <c r="A34" s="64" t="s">
        <v>229</v>
      </c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65"/>
      <c r="IS34" s="65"/>
      <c r="IT34" s="65"/>
    </row>
    <row r="35" spans="1:254">
      <c r="A35" s="64" t="s">
        <v>230</v>
      </c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  <c r="IQ35" s="65"/>
      <c r="IR35" s="65"/>
      <c r="IS35" s="65"/>
      <c r="IT35" s="65"/>
    </row>
    <row r="36" spans="1:254">
      <c r="A36" s="64" t="s">
        <v>231</v>
      </c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  <c r="IL36" s="65"/>
      <c r="IM36" s="65"/>
      <c r="IN36" s="65"/>
      <c r="IO36" s="65"/>
      <c r="IP36" s="65"/>
      <c r="IQ36" s="65"/>
      <c r="IR36" s="65"/>
      <c r="IS36" s="65"/>
      <c r="IT36" s="6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66"/>
  <sheetViews>
    <sheetView workbookViewId="0">
      <selection activeCell="R28" sqref="R28"/>
    </sheetView>
  </sheetViews>
  <sheetFormatPr defaultColWidth="4.28515625" defaultRowHeight="12.75"/>
  <cols>
    <col min="1" max="1" width="12" style="70" customWidth="1"/>
    <col min="2" max="7" width="4.28515625" style="70" customWidth="1"/>
    <col min="8" max="8" width="6.140625" style="70" customWidth="1"/>
    <col min="9" max="9" width="4.28515625" style="70" customWidth="1"/>
    <col min="10" max="10" width="5.42578125" style="70" customWidth="1"/>
    <col min="11" max="11" width="9.140625" style="70" customWidth="1"/>
    <col min="12" max="18" width="5" style="70" customWidth="1"/>
    <col min="19" max="242" width="9.140625" style="70" customWidth="1"/>
    <col min="243" max="243" width="12" style="70" customWidth="1"/>
    <col min="244" max="248" width="4.28515625" style="70"/>
    <col min="249" max="249" width="12" style="70" customWidth="1"/>
    <col min="250" max="259" width="4.28515625" style="70" customWidth="1"/>
    <col min="260" max="260" width="6.140625" style="70" customWidth="1"/>
    <col min="261" max="261" width="4.28515625" style="70" customWidth="1"/>
    <col min="262" max="262" width="5.42578125" style="70" customWidth="1"/>
    <col min="263" max="498" width="9.140625" style="70" customWidth="1"/>
    <col min="499" max="499" width="12" style="70" customWidth="1"/>
    <col min="500" max="504" width="4.28515625" style="70"/>
    <col min="505" max="505" width="12" style="70" customWidth="1"/>
    <col min="506" max="515" width="4.28515625" style="70" customWidth="1"/>
    <col min="516" max="516" width="6.140625" style="70" customWidth="1"/>
    <col min="517" max="517" width="4.28515625" style="70" customWidth="1"/>
    <col min="518" max="518" width="5.42578125" style="70" customWidth="1"/>
    <col min="519" max="754" width="9.140625" style="70" customWidth="1"/>
    <col min="755" max="755" width="12" style="70" customWidth="1"/>
    <col min="756" max="760" width="4.28515625" style="70"/>
    <col min="761" max="761" width="12" style="70" customWidth="1"/>
    <col min="762" max="771" width="4.28515625" style="70" customWidth="1"/>
    <col min="772" max="772" width="6.140625" style="70" customWidth="1"/>
    <col min="773" max="773" width="4.28515625" style="70" customWidth="1"/>
    <col min="774" max="774" width="5.42578125" style="70" customWidth="1"/>
    <col min="775" max="1010" width="9.140625" style="70" customWidth="1"/>
    <col min="1011" max="1011" width="12" style="70" customWidth="1"/>
    <col min="1012" max="1016" width="4.28515625" style="70"/>
    <col min="1017" max="1017" width="12" style="70" customWidth="1"/>
    <col min="1018" max="1027" width="4.28515625" style="70" customWidth="1"/>
    <col min="1028" max="1028" width="6.140625" style="70" customWidth="1"/>
    <col min="1029" max="1029" width="4.28515625" style="70" customWidth="1"/>
    <col min="1030" max="1030" width="5.42578125" style="70" customWidth="1"/>
    <col min="1031" max="1266" width="9.140625" style="70" customWidth="1"/>
    <col min="1267" max="1267" width="12" style="70" customWidth="1"/>
    <col min="1268" max="1272" width="4.28515625" style="70"/>
    <col min="1273" max="1273" width="12" style="70" customWidth="1"/>
    <col min="1274" max="1283" width="4.28515625" style="70" customWidth="1"/>
    <col min="1284" max="1284" width="6.140625" style="70" customWidth="1"/>
    <col min="1285" max="1285" width="4.28515625" style="70" customWidth="1"/>
    <col min="1286" max="1286" width="5.42578125" style="70" customWidth="1"/>
    <col min="1287" max="1522" width="9.140625" style="70" customWidth="1"/>
    <col min="1523" max="1523" width="12" style="70" customWidth="1"/>
    <col min="1524" max="1528" width="4.28515625" style="70"/>
    <col min="1529" max="1529" width="12" style="70" customWidth="1"/>
    <col min="1530" max="1539" width="4.28515625" style="70" customWidth="1"/>
    <col min="1540" max="1540" width="6.140625" style="70" customWidth="1"/>
    <col min="1541" max="1541" width="4.28515625" style="70" customWidth="1"/>
    <col min="1542" max="1542" width="5.42578125" style="70" customWidth="1"/>
    <col min="1543" max="1778" width="9.140625" style="70" customWidth="1"/>
    <col min="1779" max="1779" width="12" style="70" customWidth="1"/>
    <col min="1780" max="1784" width="4.28515625" style="70"/>
    <col min="1785" max="1785" width="12" style="70" customWidth="1"/>
    <col min="1786" max="1795" width="4.28515625" style="70" customWidth="1"/>
    <col min="1796" max="1796" width="6.140625" style="70" customWidth="1"/>
    <col min="1797" max="1797" width="4.28515625" style="70" customWidth="1"/>
    <col min="1798" max="1798" width="5.42578125" style="70" customWidth="1"/>
    <col min="1799" max="2034" width="9.140625" style="70" customWidth="1"/>
    <col min="2035" max="2035" width="12" style="70" customWidth="1"/>
    <col min="2036" max="2040" width="4.28515625" style="70"/>
    <col min="2041" max="2041" width="12" style="70" customWidth="1"/>
    <col min="2042" max="2051" width="4.28515625" style="70" customWidth="1"/>
    <col min="2052" max="2052" width="6.140625" style="70" customWidth="1"/>
    <col min="2053" max="2053" width="4.28515625" style="70" customWidth="1"/>
    <col min="2054" max="2054" width="5.42578125" style="70" customWidth="1"/>
    <col min="2055" max="2290" width="9.140625" style="70" customWidth="1"/>
    <col min="2291" max="2291" width="12" style="70" customWidth="1"/>
    <col min="2292" max="2296" width="4.28515625" style="70"/>
    <col min="2297" max="2297" width="12" style="70" customWidth="1"/>
    <col min="2298" max="2307" width="4.28515625" style="70" customWidth="1"/>
    <col min="2308" max="2308" width="6.140625" style="70" customWidth="1"/>
    <col min="2309" max="2309" width="4.28515625" style="70" customWidth="1"/>
    <col min="2310" max="2310" width="5.42578125" style="70" customWidth="1"/>
    <col min="2311" max="2546" width="9.140625" style="70" customWidth="1"/>
    <col min="2547" max="2547" width="12" style="70" customWidth="1"/>
    <col min="2548" max="2552" width="4.28515625" style="70"/>
    <col min="2553" max="2553" width="12" style="70" customWidth="1"/>
    <col min="2554" max="2563" width="4.28515625" style="70" customWidth="1"/>
    <col min="2564" max="2564" width="6.140625" style="70" customWidth="1"/>
    <col min="2565" max="2565" width="4.28515625" style="70" customWidth="1"/>
    <col min="2566" max="2566" width="5.42578125" style="70" customWidth="1"/>
    <col min="2567" max="2802" width="9.140625" style="70" customWidth="1"/>
    <col min="2803" max="2803" width="12" style="70" customWidth="1"/>
    <col min="2804" max="2808" width="4.28515625" style="70"/>
    <col min="2809" max="2809" width="12" style="70" customWidth="1"/>
    <col min="2810" max="2819" width="4.28515625" style="70" customWidth="1"/>
    <col min="2820" max="2820" width="6.140625" style="70" customWidth="1"/>
    <col min="2821" max="2821" width="4.28515625" style="70" customWidth="1"/>
    <col min="2822" max="2822" width="5.42578125" style="70" customWidth="1"/>
    <col min="2823" max="3058" width="9.140625" style="70" customWidth="1"/>
    <col min="3059" max="3059" width="12" style="70" customWidth="1"/>
    <col min="3060" max="3064" width="4.28515625" style="70"/>
    <col min="3065" max="3065" width="12" style="70" customWidth="1"/>
    <col min="3066" max="3075" width="4.28515625" style="70" customWidth="1"/>
    <col min="3076" max="3076" width="6.140625" style="70" customWidth="1"/>
    <col min="3077" max="3077" width="4.28515625" style="70" customWidth="1"/>
    <col min="3078" max="3078" width="5.42578125" style="70" customWidth="1"/>
    <col min="3079" max="3314" width="9.140625" style="70" customWidth="1"/>
    <col min="3315" max="3315" width="12" style="70" customWidth="1"/>
    <col min="3316" max="3320" width="4.28515625" style="70"/>
    <col min="3321" max="3321" width="12" style="70" customWidth="1"/>
    <col min="3322" max="3331" width="4.28515625" style="70" customWidth="1"/>
    <col min="3332" max="3332" width="6.140625" style="70" customWidth="1"/>
    <col min="3333" max="3333" width="4.28515625" style="70" customWidth="1"/>
    <col min="3334" max="3334" width="5.42578125" style="70" customWidth="1"/>
    <col min="3335" max="3570" width="9.140625" style="70" customWidth="1"/>
    <col min="3571" max="3571" width="12" style="70" customWidth="1"/>
    <col min="3572" max="3576" width="4.28515625" style="70"/>
    <col min="3577" max="3577" width="12" style="70" customWidth="1"/>
    <col min="3578" max="3587" width="4.28515625" style="70" customWidth="1"/>
    <col min="3588" max="3588" width="6.140625" style="70" customWidth="1"/>
    <col min="3589" max="3589" width="4.28515625" style="70" customWidth="1"/>
    <col min="3590" max="3590" width="5.42578125" style="70" customWidth="1"/>
    <col min="3591" max="3826" width="9.140625" style="70" customWidth="1"/>
    <col min="3827" max="3827" width="12" style="70" customWidth="1"/>
    <col min="3828" max="3832" width="4.28515625" style="70"/>
    <col min="3833" max="3833" width="12" style="70" customWidth="1"/>
    <col min="3834" max="3843" width="4.28515625" style="70" customWidth="1"/>
    <col min="3844" max="3844" width="6.140625" style="70" customWidth="1"/>
    <col min="3845" max="3845" width="4.28515625" style="70" customWidth="1"/>
    <col min="3846" max="3846" width="5.42578125" style="70" customWidth="1"/>
    <col min="3847" max="4082" width="9.140625" style="70" customWidth="1"/>
    <col min="4083" max="4083" width="12" style="70" customWidth="1"/>
    <col min="4084" max="4088" width="4.28515625" style="70"/>
    <col min="4089" max="4089" width="12" style="70" customWidth="1"/>
    <col min="4090" max="4099" width="4.28515625" style="70" customWidth="1"/>
    <col min="4100" max="4100" width="6.140625" style="70" customWidth="1"/>
    <col min="4101" max="4101" width="4.28515625" style="70" customWidth="1"/>
    <col min="4102" max="4102" width="5.42578125" style="70" customWidth="1"/>
    <col min="4103" max="4338" width="9.140625" style="70" customWidth="1"/>
    <col min="4339" max="4339" width="12" style="70" customWidth="1"/>
    <col min="4340" max="4344" width="4.28515625" style="70"/>
    <col min="4345" max="4345" width="12" style="70" customWidth="1"/>
    <col min="4346" max="4355" width="4.28515625" style="70" customWidth="1"/>
    <col min="4356" max="4356" width="6.140625" style="70" customWidth="1"/>
    <col min="4357" max="4357" width="4.28515625" style="70" customWidth="1"/>
    <col min="4358" max="4358" width="5.42578125" style="70" customWidth="1"/>
    <col min="4359" max="4594" width="9.140625" style="70" customWidth="1"/>
    <col min="4595" max="4595" width="12" style="70" customWidth="1"/>
    <col min="4596" max="4600" width="4.28515625" style="70"/>
    <col min="4601" max="4601" width="12" style="70" customWidth="1"/>
    <col min="4602" max="4611" width="4.28515625" style="70" customWidth="1"/>
    <col min="4612" max="4612" width="6.140625" style="70" customWidth="1"/>
    <col min="4613" max="4613" width="4.28515625" style="70" customWidth="1"/>
    <col min="4614" max="4614" width="5.42578125" style="70" customWidth="1"/>
    <col min="4615" max="4850" width="9.140625" style="70" customWidth="1"/>
    <col min="4851" max="4851" width="12" style="70" customWidth="1"/>
    <col min="4852" max="4856" width="4.28515625" style="70"/>
    <col min="4857" max="4857" width="12" style="70" customWidth="1"/>
    <col min="4858" max="4867" width="4.28515625" style="70" customWidth="1"/>
    <col min="4868" max="4868" width="6.140625" style="70" customWidth="1"/>
    <col min="4869" max="4869" width="4.28515625" style="70" customWidth="1"/>
    <col min="4870" max="4870" width="5.42578125" style="70" customWidth="1"/>
    <col min="4871" max="5106" width="9.140625" style="70" customWidth="1"/>
    <col min="5107" max="5107" width="12" style="70" customWidth="1"/>
    <col min="5108" max="5112" width="4.28515625" style="70"/>
    <col min="5113" max="5113" width="12" style="70" customWidth="1"/>
    <col min="5114" max="5123" width="4.28515625" style="70" customWidth="1"/>
    <col min="5124" max="5124" width="6.140625" style="70" customWidth="1"/>
    <col min="5125" max="5125" width="4.28515625" style="70" customWidth="1"/>
    <col min="5126" max="5126" width="5.42578125" style="70" customWidth="1"/>
    <col min="5127" max="5362" width="9.140625" style="70" customWidth="1"/>
    <col min="5363" max="5363" width="12" style="70" customWidth="1"/>
    <col min="5364" max="5368" width="4.28515625" style="70"/>
    <col min="5369" max="5369" width="12" style="70" customWidth="1"/>
    <col min="5370" max="5379" width="4.28515625" style="70" customWidth="1"/>
    <col min="5380" max="5380" width="6.140625" style="70" customWidth="1"/>
    <col min="5381" max="5381" width="4.28515625" style="70" customWidth="1"/>
    <col min="5382" max="5382" width="5.42578125" style="70" customWidth="1"/>
    <col min="5383" max="5618" width="9.140625" style="70" customWidth="1"/>
    <col min="5619" max="5619" width="12" style="70" customWidth="1"/>
    <col min="5620" max="5624" width="4.28515625" style="70"/>
    <col min="5625" max="5625" width="12" style="70" customWidth="1"/>
    <col min="5626" max="5635" width="4.28515625" style="70" customWidth="1"/>
    <col min="5636" max="5636" width="6.140625" style="70" customWidth="1"/>
    <col min="5637" max="5637" width="4.28515625" style="70" customWidth="1"/>
    <col min="5638" max="5638" width="5.42578125" style="70" customWidth="1"/>
    <col min="5639" max="5874" width="9.140625" style="70" customWidth="1"/>
    <col min="5875" max="5875" width="12" style="70" customWidth="1"/>
    <col min="5876" max="5880" width="4.28515625" style="70"/>
    <col min="5881" max="5881" width="12" style="70" customWidth="1"/>
    <col min="5882" max="5891" width="4.28515625" style="70" customWidth="1"/>
    <col min="5892" max="5892" width="6.140625" style="70" customWidth="1"/>
    <col min="5893" max="5893" width="4.28515625" style="70" customWidth="1"/>
    <col min="5894" max="5894" width="5.42578125" style="70" customWidth="1"/>
    <col min="5895" max="6130" width="9.140625" style="70" customWidth="1"/>
    <col min="6131" max="6131" width="12" style="70" customWidth="1"/>
    <col min="6132" max="6136" width="4.28515625" style="70"/>
    <col min="6137" max="6137" width="12" style="70" customWidth="1"/>
    <col min="6138" max="6147" width="4.28515625" style="70" customWidth="1"/>
    <col min="6148" max="6148" width="6.140625" style="70" customWidth="1"/>
    <col min="6149" max="6149" width="4.28515625" style="70" customWidth="1"/>
    <col min="6150" max="6150" width="5.42578125" style="70" customWidth="1"/>
    <col min="6151" max="6386" width="9.140625" style="70" customWidth="1"/>
    <col min="6387" max="6387" width="12" style="70" customWidth="1"/>
    <col min="6388" max="6392" width="4.28515625" style="70"/>
    <col min="6393" max="6393" width="12" style="70" customWidth="1"/>
    <col min="6394" max="6403" width="4.28515625" style="70" customWidth="1"/>
    <col min="6404" max="6404" width="6.140625" style="70" customWidth="1"/>
    <col min="6405" max="6405" width="4.28515625" style="70" customWidth="1"/>
    <col min="6406" max="6406" width="5.42578125" style="70" customWidth="1"/>
    <col min="6407" max="6642" width="9.140625" style="70" customWidth="1"/>
    <col min="6643" max="6643" width="12" style="70" customWidth="1"/>
    <col min="6644" max="6648" width="4.28515625" style="70"/>
    <col min="6649" max="6649" width="12" style="70" customWidth="1"/>
    <col min="6650" max="6659" width="4.28515625" style="70" customWidth="1"/>
    <col min="6660" max="6660" width="6.140625" style="70" customWidth="1"/>
    <col min="6661" max="6661" width="4.28515625" style="70" customWidth="1"/>
    <col min="6662" max="6662" width="5.42578125" style="70" customWidth="1"/>
    <col min="6663" max="6898" width="9.140625" style="70" customWidth="1"/>
    <col min="6899" max="6899" width="12" style="70" customWidth="1"/>
    <col min="6900" max="6904" width="4.28515625" style="70"/>
    <col min="6905" max="6905" width="12" style="70" customWidth="1"/>
    <col min="6906" max="6915" width="4.28515625" style="70" customWidth="1"/>
    <col min="6916" max="6916" width="6.140625" style="70" customWidth="1"/>
    <col min="6917" max="6917" width="4.28515625" style="70" customWidth="1"/>
    <col min="6918" max="6918" width="5.42578125" style="70" customWidth="1"/>
    <col min="6919" max="7154" width="9.140625" style="70" customWidth="1"/>
    <col min="7155" max="7155" width="12" style="70" customWidth="1"/>
    <col min="7156" max="7160" width="4.28515625" style="70"/>
    <col min="7161" max="7161" width="12" style="70" customWidth="1"/>
    <col min="7162" max="7171" width="4.28515625" style="70" customWidth="1"/>
    <col min="7172" max="7172" width="6.140625" style="70" customWidth="1"/>
    <col min="7173" max="7173" width="4.28515625" style="70" customWidth="1"/>
    <col min="7174" max="7174" width="5.42578125" style="70" customWidth="1"/>
    <col min="7175" max="7410" width="9.140625" style="70" customWidth="1"/>
    <col min="7411" max="7411" width="12" style="70" customWidth="1"/>
    <col min="7412" max="7416" width="4.28515625" style="70"/>
    <col min="7417" max="7417" width="12" style="70" customWidth="1"/>
    <col min="7418" max="7427" width="4.28515625" style="70" customWidth="1"/>
    <col min="7428" max="7428" width="6.140625" style="70" customWidth="1"/>
    <col min="7429" max="7429" width="4.28515625" style="70" customWidth="1"/>
    <col min="7430" max="7430" width="5.42578125" style="70" customWidth="1"/>
    <col min="7431" max="7666" width="9.140625" style="70" customWidth="1"/>
    <col min="7667" max="7667" width="12" style="70" customWidth="1"/>
    <col min="7668" max="7672" width="4.28515625" style="70"/>
    <col min="7673" max="7673" width="12" style="70" customWidth="1"/>
    <col min="7674" max="7683" width="4.28515625" style="70" customWidth="1"/>
    <col min="7684" max="7684" width="6.140625" style="70" customWidth="1"/>
    <col min="7685" max="7685" width="4.28515625" style="70" customWidth="1"/>
    <col min="7686" max="7686" width="5.42578125" style="70" customWidth="1"/>
    <col min="7687" max="7922" width="9.140625" style="70" customWidth="1"/>
    <col min="7923" max="7923" width="12" style="70" customWidth="1"/>
    <col min="7924" max="7928" width="4.28515625" style="70"/>
    <col min="7929" max="7929" width="12" style="70" customWidth="1"/>
    <col min="7930" max="7939" width="4.28515625" style="70" customWidth="1"/>
    <col min="7940" max="7940" width="6.140625" style="70" customWidth="1"/>
    <col min="7941" max="7941" width="4.28515625" style="70" customWidth="1"/>
    <col min="7942" max="7942" width="5.42578125" style="70" customWidth="1"/>
    <col min="7943" max="8178" width="9.140625" style="70" customWidth="1"/>
    <col min="8179" max="8179" width="12" style="70" customWidth="1"/>
    <col min="8180" max="8184" width="4.28515625" style="70"/>
    <col min="8185" max="8185" width="12" style="70" customWidth="1"/>
    <col min="8186" max="8195" width="4.28515625" style="70" customWidth="1"/>
    <col min="8196" max="8196" width="6.140625" style="70" customWidth="1"/>
    <col min="8197" max="8197" width="4.28515625" style="70" customWidth="1"/>
    <col min="8198" max="8198" width="5.42578125" style="70" customWidth="1"/>
    <col min="8199" max="8434" width="9.140625" style="70" customWidth="1"/>
    <col min="8435" max="8435" width="12" style="70" customWidth="1"/>
    <col min="8436" max="8440" width="4.28515625" style="70"/>
    <col min="8441" max="8441" width="12" style="70" customWidth="1"/>
    <col min="8442" max="8451" width="4.28515625" style="70" customWidth="1"/>
    <col min="8452" max="8452" width="6.140625" style="70" customWidth="1"/>
    <col min="8453" max="8453" width="4.28515625" style="70" customWidth="1"/>
    <col min="8454" max="8454" width="5.42578125" style="70" customWidth="1"/>
    <col min="8455" max="8690" width="9.140625" style="70" customWidth="1"/>
    <col min="8691" max="8691" width="12" style="70" customWidth="1"/>
    <col min="8692" max="8696" width="4.28515625" style="70"/>
    <col min="8697" max="8697" width="12" style="70" customWidth="1"/>
    <col min="8698" max="8707" width="4.28515625" style="70" customWidth="1"/>
    <col min="8708" max="8708" width="6.140625" style="70" customWidth="1"/>
    <col min="8709" max="8709" width="4.28515625" style="70" customWidth="1"/>
    <col min="8710" max="8710" width="5.42578125" style="70" customWidth="1"/>
    <col min="8711" max="8946" width="9.140625" style="70" customWidth="1"/>
    <col min="8947" max="8947" width="12" style="70" customWidth="1"/>
    <col min="8948" max="8952" width="4.28515625" style="70"/>
    <col min="8953" max="8953" width="12" style="70" customWidth="1"/>
    <col min="8954" max="8963" width="4.28515625" style="70" customWidth="1"/>
    <col min="8964" max="8964" width="6.140625" style="70" customWidth="1"/>
    <col min="8965" max="8965" width="4.28515625" style="70" customWidth="1"/>
    <col min="8966" max="8966" width="5.42578125" style="70" customWidth="1"/>
    <col min="8967" max="9202" width="9.140625" style="70" customWidth="1"/>
    <col min="9203" max="9203" width="12" style="70" customWidth="1"/>
    <col min="9204" max="9208" width="4.28515625" style="70"/>
    <col min="9209" max="9209" width="12" style="70" customWidth="1"/>
    <col min="9210" max="9219" width="4.28515625" style="70" customWidth="1"/>
    <col min="9220" max="9220" width="6.140625" style="70" customWidth="1"/>
    <col min="9221" max="9221" width="4.28515625" style="70" customWidth="1"/>
    <col min="9222" max="9222" width="5.42578125" style="70" customWidth="1"/>
    <col min="9223" max="9458" width="9.140625" style="70" customWidth="1"/>
    <col min="9459" max="9459" width="12" style="70" customWidth="1"/>
    <col min="9460" max="9464" width="4.28515625" style="70"/>
    <col min="9465" max="9465" width="12" style="70" customWidth="1"/>
    <col min="9466" max="9475" width="4.28515625" style="70" customWidth="1"/>
    <col min="9476" max="9476" width="6.140625" style="70" customWidth="1"/>
    <col min="9477" max="9477" width="4.28515625" style="70" customWidth="1"/>
    <col min="9478" max="9478" width="5.42578125" style="70" customWidth="1"/>
    <col min="9479" max="9714" width="9.140625" style="70" customWidth="1"/>
    <col min="9715" max="9715" width="12" style="70" customWidth="1"/>
    <col min="9716" max="9720" width="4.28515625" style="70"/>
    <col min="9721" max="9721" width="12" style="70" customWidth="1"/>
    <col min="9722" max="9731" width="4.28515625" style="70" customWidth="1"/>
    <col min="9732" max="9732" width="6.140625" style="70" customWidth="1"/>
    <col min="9733" max="9733" width="4.28515625" style="70" customWidth="1"/>
    <col min="9734" max="9734" width="5.42578125" style="70" customWidth="1"/>
    <col min="9735" max="9970" width="9.140625" style="70" customWidth="1"/>
    <col min="9971" max="9971" width="12" style="70" customWidth="1"/>
    <col min="9972" max="9976" width="4.28515625" style="70"/>
    <col min="9977" max="9977" width="12" style="70" customWidth="1"/>
    <col min="9978" max="9987" width="4.28515625" style="70" customWidth="1"/>
    <col min="9988" max="9988" width="6.140625" style="70" customWidth="1"/>
    <col min="9989" max="9989" width="4.28515625" style="70" customWidth="1"/>
    <col min="9990" max="9990" width="5.42578125" style="70" customWidth="1"/>
    <col min="9991" max="10226" width="9.140625" style="70" customWidth="1"/>
    <col min="10227" max="10227" width="12" style="70" customWidth="1"/>
    <col min="10228" max="10232" width="4.28515625" style="70"/>
    <col min="10233" max="10233" width="12" style="70" customWidth="1"/>
    <col min="10234" max="10243" width="4.28515625" style="70" customWidth="1"/>
    <col min="10244" max="10244" width="6.140625" style="70" customWidth="1"/>
    <col min="10245" max="10245" width="4.28515625" style="70" customWidth="1"/>
    <col min="10246" max="10246" width="5.42578125" style="70" customWidth="1"/>
    <col min="10247" max="10482" width="9.140625" style="70" customWidth="1"/>
    <col min="10483" max="10483" width="12" style="70" customWidth="1"/>
    <col min="10484" max="10488" width="4.28515625" style="70"/>
    <col min="10489" max="10489" width="12" style="70" customWidth="1"/>
    <col min="10490" max="10499" width="4.28515625" style="70" customWidth="1"/>
    <col min="10500" max="10500" width="6.140625" style="70" customWidth="1"/>
    <col min="10501" max="10501" width="4.28515625" style="70" customWidth="1"/>
    <col min="10502" max="10502" width="5.42578125" style="70" customWidth="1"/>
    <col min="10503" max="10738" width="9.140625" style="70" customWidth="1"/>
    <col min="10739" max="10739" width="12" style="70" customWidth="1"/>
    <col min="10740" max="10744" width="4.28515625" style="70"/>
    <col min="10745" max="10745" width="12" style="70" customWidth="1"/>
    <col min="10746" max="10755" width="4.28515625" style="70" customWidth="1"/>
    <col min="10756" max="10756" width="6.140625" style="70" customWidth="1"/>
    <col min="10757" max="10757" width="4.28515625" style="70" customWidth="1"/>
    <col min="10758" max="10758" width="5.42578125" style="70" customWidth="1"/>
    <col min="10759" max="10994" width="9.140625" style="70" customWidth="1"/>
    <col min="10995" max="10995" width="12" style="70" customWidth="1"/>
    <col min="10996" max="11000" width="4.28515625" style="70"/>
    <col min="11001" max="11001" width="12" style="70" customWidth="1"/>
    <col min="11002" max="11011" width="4.28515625" style="70" customWidth="1"/>
    <col min="11012" max="11012" width="6.140625" style="70" customWidth="1"/>
    <col min="11013" max="11013" width="4.28515625" style="70" customWidth="1"/>
    <col min="11014" max="11014" width="5.42578125" style="70" customWidth="1"/>
    <col min="11015" max="11250" width="9.140625" style="70" customWidth="1"/>
    <col min="11251" max="11251" width="12" style="70" customWidth="1"/>
    <col min="11252" max="11256" width="4.28515625" style="70"/>
    <col min="11257" max="11257" width="12" style="70" customWidth="1"/>
    <col min="11258" max="11267" width="4.28515625" style="70" customWidth="1"/>
    <col min="11268" max="11268" width="6.140625" style="70" customWidth="1"/>
    <col min="11269" max="11269" width="4.28515625" style="70" customWidth="1"/>
    <col min="11270" max="11270" width="5.42578125" style="70" customWidth="1"/>
    <col min="11271" max="11506" width="9.140625" style="70" customWidth="1"/>
    <col min="11507" max="11507" width="12" style="70" customWidth="1"/>
    <col min="11508" max="11512" width="4.28515625" style="70"/>
    <col min="11513" max="11513" width="12" style="70" customWidth="1"/>
    <col min="11514" max="11523" width="4.28515625" style="70" customWidth="1"/>
    <col min="11524" max="11524" width="6.140625" style="70" customWidth="1"/>
    <col min="11525" max="11525" width="4.28515625" style="70" customWidth="1"/>
    <col min="11526" max="11526" width="5.42578125" style="70" customWidth="1"/>
    <col min="11527" max="11762" width="9.140625" style="70" customWidth="1"/>
    <col min="11763" max="11763" width="12" style="70" customWidth="1"/>
    <col min="11764" max="11768" width="4.28515625" style="70"/>
    <col min="11769" max="11769" width="12" style="70" customWidth="1"/>
    <col min="11770" max="11779" width="4.28515625" style="70" customWidth="1"/>
    <col min="11780" max="11780" width="6.140625" style="70" customWidth="1"/>
    <col min="11781" max="11781" width="4.28515625" style="70" customWidth="1"/>
    <col min="11782" max="11782" width="5.42578125" style="70" customWidth="1"/>
    <col min="11783" max="12018" width="9.140625" style="70" customWidth="1"/>
    <col min="12019" max="12019" width="12" style="70" customWidth="1"/>
    <col min="12020" max="12024" width="4.28515625" style="70"/>
    <col min="12025" max="12025" width="12" style="70" customWidth="1"/>
    <col min="12026" max="12035" width="4.28515625" style="70" customWidth="1"/>
    <col min="12036" max="12036" width="6.140625" style="70" customWidth="1"/>
    <col min="12037" max="12037" width="4.28515625" style="70" customWidth="1"/>
    <col min="12038" max="12038" width="5.42578125" style="70" customWidth="1"/>
    <col min="12039" max="12274" width="9.140625" style="70" customWidth="1"/>
    <col min="12275" max="12275" width="12" style="70" customWidth="1"/>
    <col min="12276" max="12280" width="4.28515625" style="70"/>
    <col min="12281" max="12281" width="12" style="70" customWidth="1"/>
    <col min="12282" max="12291" width="4.28515625" style="70" customWidth="1"/>
    <col min="12292" max="12292" width="6.140625" style="70" customWidth="1"/>
    <col min="12293" max="12293" width="4.28515625" style="70" customWidth="1"/>
    <col min="12294" max="12294" width="5.42578125" style="70" customWidth="1"/>
    <col min="12295" max="12530" width="9.140625" style="70" customWidth="1"/>
    <col min="12531" max="12531" width="12" style="70" customWidth="1"/>
    <col min="12532" max="12536" width="4.28515625" style="70"/>
    <col min="12537" max="12537" width="12" style="70" customWidth="1"/>
    <col min="12538" max="12547" width="4.28515625" style="70" customWidth="1"/>
    <col min="12548" max="12548" width="6.140625" style="70" customWidth="1"/>
    <col min="12549" max="12549" width="4.28515625" style="70" customWidth="1"/>
    <col min="12550" max="12550" width="5.42578125" style="70" customWidth="1"/>
    <col min="12551" max="12786" width="9.140625" style="70" customWidth="1"/>
    <col min="12787" max="12787" width="12" style="70" customWidth="1"/>
    <col min="12788" max="12792" width="4.28515625" style="70"/>
    <col min="12793" max="12793" width="12" style="70" customWidth="1"/>
    <col min="12794" max="12803" width="4.28515625" style="70" customWidth="1"/>
    <col min="12804" max="12804" width="6.140625" style="70" customWidth="1"/>
    <col min="12805" max="12805" width="4.28515625" style="70" customWidth="1"/>
    <col min="12806" max="12806" width="5.42578125" style="70" customWidth="1"/>
    <col min="12807" max="13042" width="9.140625" style="70" customWidth="1"/>
    <col min="13043" max="13043" width="12" style="70" customWidth="1"/>
    <col min="13044" max="13048" width="4.28515625" style="70"/>
    <col min="13049" max="13049" width="12" style="70" customWidth="1"/>
    <col min="13050" max="13059" width="4.28515625" style="70" customWidth="1"/>
    <col min="13060" max="13060" width="6.140625" style="70" customWidth="1"/>
    <col min="13061" max="13061" width="4.28515625" style="70" customWidth="1"/>
    <col min="13062" max="13062" width="5.42578125" style="70" customWidth="1"/>
    <col min="13063" max="13298" width="9.140625" style="70" customWidth="1"/>
    <col min="13299" max="13299" width="12" style="70" customWidth="1"/>
    <col min="13300" max="13304" width="4.28515625" style="70"/>
    <col min="13305" max="13305" width="12" style="70" customWidth="1"/>
    <col min="13306" max="13315" width="4.28515625" style="70" customWidth="1"/>
    <col min="13316" max="13316" width="6.140625" style="70" customWidth="1"/>
    <col min="13317" max="13317" width="4.28515625" style="70" customWidth="1"/>
    <col min="13318" max="13318" width="5.42578125" style="70" customWidth="1"/>
    <col min="13319" max="13554" width="9.140625" style="70" customWidth="1"/>
    <col min="13555" max="13555" width="12" style="70" customWidth="1"/>
    <col min="13556" max="13560" width="4.28515625" style="70"/>
    <col min="13561" max="13561" width="12" style="70" customWidth="1"/>
    <col min="13562" max="13571" width="4.28515625" style="70" customWidth="1"/>
    <col min="13572" max="13572" width="6.140625" style="70" customWidth="1"/>
    <col min="13573" max="13573" width="4.28515625" style="70" customWidth="1"/>
    <col min="13574" max="13574" width="5.42578125" style="70" customWidth="1"/>
    <col min="13575" max="13810" width="9.140625" style="70" customWidth="1"/>
    <col min="13811" max="13811" width="12" style="70" customWidth="1"/>
    <col min="13812" max="13816" width="4.28515625" style="70"/>
    <col min="13817" max="13817" width="12" style="70" customWidth="1"/>
    <col min="13818" max="13827" width="4.28515625" style="70" customWidth="1"/>
    <col min="13828" max="13828" width="6.140625" style="70" customWidth="1"/>
    <col min="13829" max="13829" width="4.28515625" style="70" customWidth="1"/>
    <col min="13830" max="13830" width="5.42578125" style="70" customWidth="1"/>
    <col min="13831" max="14066" width="9.140625" style="70" customWidth="1"/>
    <col min="14067" max="14067" width="12" style="70" customWidth="1"/>
    <col min="14068" max="14072" width="4.28515625" style="70"/>
    <col min="14073" max="14073" width="12" style="70" customWidth="1"/>
    <col min="14074" max="14083" width="4.28515625" style="70" customWidth="1"/>
    <col min="14084" max="14084" width="6.140625" style="70" customWidth="1"/>
    <col min="14085" max="14085" width="4.28515625" style="70" customWidth="1"/>
    <col min="14086" max="14086" width="5.42578125" style="70" customWidth="1"/>
    <col min="14087" max="14322" width="9.140625" style="70" customWidth="1"/>
    <col min="14323" max="14323" width="12" style="70" customWidth="1"/>
    <col min="14324" max="14328" width="4.28515625" style="70"/>
    <col min="14329" max="14329" width="12" style="70" customWidth="1"/>
    <col min="14330" max="14339" width="4.28515625" style="70" customWidth="1"/>
    <col min="14340" max="14340" width="6.140625" style="70" customWidth="1"/>
    <col min="14341" max="14341" width="4.28515625" style="70" customWidth="1"/>
    <col min="14342" max="14342" width="5.42578125" style="70" customWidth="1"/>
    <col min="14343" max="14578" width="9.140625" style="70" customWidth="1"/>
    <col min="14579" max="14579" width="12" style="70" customWidth="1"/>
    <col min="14580" max="14584" width="4.28515625" style="70"/>
    <col min="14585" max="14585" width="12" style="70" customWidth="1"/>
    <col min="14586" max="14595" width="4.28515625" style="70" customWidth="1"/>
    <col min="14596" max="14596" width="6.140625" style="70" customWidth="1"/>
    <col min="14597" max="14597" width="4.28515625" style="70" customWidth="1"/>
    <col min="14598" max="14598" width="5.42578125" style="70" customWidth="1"/>
    <col min="14599" max="14834" width="9.140625" style="70" customWidth="1"/>
    <col min="14835" max="14835" width="12" style="70" customWidth="1"/>
    <col min="14836" max="14840" width="4.28515625" style="70"/>
    <col min="14841" max="14841" width="12" style="70" customWidth="1"/>
    <col min="14842" max="14851" width="4.28515625" style="70" customWidth="1"/>
    <col min="14852" max="14852" width="6.140625" style="70" customWidth="1"/>
    <col min="14853" max="14853" width="4.28515625" style="70" customWidth="1"/>
    <col min="14854" max="14854" width="5.42578125" style="70" customWidth="1"/>
    <col min="14855" max="15090" width="9.140625" style="70" customWidth="1"/>
    <col min="15091" max="15091" width="12" style="70" customWidth="1"/>
    <col min="15092" max="15096" width="4.28515625" style="70"/>
    <col min="15097" max="15097" width="12" style="70" customWidth="1"/>
    <col min="15098" max="15107" width="4.28515625" style="70" customWidth="1"/>
    <col min="15108" max="15108" width="6.140625" style="70" customWidth="1"/>
    <col min="15109" max="15109" width="4.28515625" style="70" customWidth="1"/>
    <col min="15110" max="15110" width="5.42578125" style="70" customWidth="1"/>
    <col min="15111" max="15346" width="9.140625" style="70" customWidth="1"/>
    <col min="15347" max="15347" width="12" style="70" customWidth="1"/>
    <col min="15348" max="15352" width="4.28515625" style="70"/>
    <col min="15353" max="15353" width="12" style="70" customWidth="1"/>
    <col min="15354" max="15363" width="4.28515625" style="70" customWidth="1"/>
    <col min="15364" max="15364" width="6.140625" style="70" customWidth="1"/>
    <col min="15365" max="15365" width="4.28515625" style="70" customWidth="1"/>
    <col min="15366" max="15366" width="5.42578125" style="70" customWidth="1"/>
    <col min="15367" max="15602" width="9.140625" style="70" customWidth="1"/>
    <col min="15603" max="15603" width="12" style="70" customWidth="1"/>
    <col min="15604" max="15608" width="4.28515625" style="70"/>
    <col min="15609" max="15609" width="12" style="70" customWidth="1"/>
    <col min="15610" max="15619" width="4.28515625" style="70" customWidth="1"/>
    <col min="15620" max="15620" width="6.140625" style="70" customWidth="1"/>
    <col min="15621" max="15621" width="4.28515625" style="70" customWidth="1"/>
    <col min="15622" max="15622" width="5.42578125" style="70" customWidth="1"/>
    <col min="15623" max="15858" width="9.140625" style="70" customWidth="1"/>
    <col min="15859" max="15859" width="12" style="70" customWidth="1"/>
    <col min="15860" max="15864" width="4.28515625" style="70"/>
    <col min="15865" max="15865" width="12" style="70" customWidth="1"/>
    <col min="15866" max="15875" width="4.28515625" style="70" customWidth="1"/>
    <col min="15876" max="15876" width="6.140625" style="70" customWidth="1"/>
    <col min="15877" max="15877" width="4.28515625" style="70" customWidth="1"/>
    <col min="15878" max="15878" width="5.42578125" style="70" customWidth="1"/>
    <col min="15879" max="16114" width="9.140625" style="70" customWidth="1"/>
    <col min="16115" max="16115" width="12" style="70" customWidth="1"/>
    <col min="16116" max="16120" width="4.28515625" style="70"/>
    <col min="16121" max="16121" width="12" style="70" customWidth="1"/>
    <col min="16122" max="16131" width="4.28515625" style="70" customWidth="1"/>
    <col min="16132" max="16132" width="6.140625" style="70" customWidth="1"/>
    <col min="16133" max="16133" width="4.28515625" style="70" customWidth="1"/>
    <col min="16134" max="16134" width="5.42578125" style="70" customWidth="1"/>
    <col min="16135" max="16370" width="9.140625" style="70" customWidth="1"/>
    <col min="16371" max="16371" width="12" style="70" customWidth="1"/>
    <col min="16372" max="16384" width="4.28515625" style="70"/>
  </cols>
  <sheetData>
    <row r="1" spans="1:18">
      <c r="A1" s="70" t="s">
        <v>347</v>
      </c>
    </row>
    <row r="3" spans="1:18" s="77" customFormat="1">
      <c r="D3" s="77" t="s">
        <v>0</v>
      </c>
      <c r="L3" s="82"/>
      <c r="M3" s="82"/>
      <c r="N3" s="82" t="s">
        <v>0</v>
      </c>
      <c r="O3" s="82"/>
      <c r="P3" s="82"/>
      <c r="Q3" s="82"/>
      <c r="R3" s="82"/>
    </row>
    <row r="4" spans="1:18" s="77" customFormat="1">
      <c r="A4" s="78" t="s">
        <v>16</v>
      </c>
      <c r="B4" s="79">
        <v>4</v>
      </c>
      <c r="C4" s="80"/>
      <c r="D4" s="79">
        <v>5</v>
      </c>
      <c r="E4" s="80"/>
      <c r="F4" s="82"/>
      <c r="G4" s="79" t="s">
        <v>6</v>
      </c>
      <c r="H4" s="83"/>
      <c r="J4" s="77" t="s">
        <v>19</v>
      </c>
      <c r="L4" s="79">
        <v>4</v>
      </c>
      <c r="M4" s="83"/>
      <c r="N4" s="79">
        <v>5</v>
      </c>
      <c r="O4" s="83"/>
      <c r="P4" s="82"/>
      <c r="Q4" s="82" t="s">
        <v>6</v>
      </c>
      <c r="R4" s="83"/>
    </row>
    <row r="5" spans="1:18" s="77" customFormat="1">
      <c r="A5" s="67" t="s">
        <v>233</v>
      </c>
      <c r="B5" s="82" t="s">
        <v>234</v>
      </c>
      <c r="C5" s="83" t="s">
        <v>235</v>
      </c>
      <c r="D5" s="82" t="s">
        <v>234</v>
      </c>
      <c r="E5" s="83" t="s">
        <v>235</v>
      </c>
      <c r="F5" s="82" t="s">
        <v>234</v>
      </c>
      <c r="G5" s="82" t="s">
        <v>235</v>
      </c>
      <c r="H5" s="83" t="s">
        <v>236</v>
      </c>
      <c r="J5" s="67" t="s">
        <v>233</v>
      </c>
      <c r="L5" s="82" t="s">
        <v>234</v>
      </c>
      <c r="M5" s="83" t="s">
        <v>235</v>
      </c>
      <c r="N5" s="82" t="s">
        <v>234</v>
      </c>
      <c r="O5" s="83" t="s">
        <v>235</v>
      </c>
      <c r="P5" s="82" t="s">
        <v>234</v>
      </c>
      <c r="Q5" s="82" t="s">
        <v>235</v>
      </c>
      <c r="R5" s="83" t="s">
        <v>236</v>
      </c>
    </row>
    <row r="6" spans="1:18">
      <c r="A6" s="73" t="s">
        <v>237</v>
      </c>
      <c r="B6" s="71"/>
      <c r="C6" s="72">
        <v>6</v>
      </c>
      <c r="D6" s="71"/>
      <c r="E6" s="72">
        <v>16</v>
      </c>
      <c r="F6" s="71">
        <f t="shared" ref="F6:F12" si="0">B6+D6</f>
        <v>0</v>
      </c>
      <c r="G6" s="71">
        <f>C6+E6</f>
        <v>22</v>
      </c>
      <c r="H6" s="74">
        <f t="shared" ref="H6:H12" si="1">G6/(G6+F6)*100</f>
        <v>100</v>
      </c>
      <c r="J6" s="73" t="s">
        <v>238</v>
      </c>
      <c r="L6" s="71"/>
      <c r="M6" s="72"/>
      <c r="N6" s="71"/>
      <c r="O6" s="72">
        <v>1</v>
      </c>
      <c r="P6" s="71">
        <f t="shared" ref="P6" si="2">L6+N6</f>
        <v>0</v>
      </c>
      <c r="Q6" s="71">
        <f>M6+O6</f>
        <v>1</v>
      </c>
      <c r="R6" s="72"/>
    </row>
    <row r="7" spans="1:18">
      <c r="A7" s="73" t="s">
        <v>238</v>
      </c>
      <c r="B7" s="71"/>
      <c r="C7" s="72">
        <v>4</v>
      </c>
      <c r="D7" s="71">
        <v>1</v>
      </c>
      <c r="E7" s="72">
        <v>20</v>
      </c>
      <c r="F7" s="71">
        <f t="shared" si="0"/>
        <v>1</v>
      </c>
      <c r="G7" s="71">
        <f t="shared" ref="G7:G12" si="3">C7+E7</f>
        <v>24</v>
      </c>
      <c r="H7" s="74">
        <f t="shared" si="1"/>
        <v>96</v>
      </c>
      <c r="J7" s="73" t="s">
        <v>237</v>
      </c>
      <c r="L7" s="71"/>
      <c r="M7" s="72">
        <v>1</v>
      </c>
      <c r="N7" s="71"/>
      <c r="O7" s="72">
        <v>3</v>
      </c>
      <c r="P7" s="71">
        <f t="shared" ref="P7:P12" si="4">L7+N7</f>
        <v>0</v>
      </c>
      <c r="Q7" s="71">
        <f t="shared" ref="Q7:Q12" si="5">M7+O7</f>
        <v>4</v>
      </c>
      <c r="R7" s="72"/>
    </row>
    <row r="8" spans="1:18">
      <c r="A8" s="73" t="s">
        <v>239</v>
      </c>
      <c r="B8" s="71">
        <v>2</v>
      </c>
      <c r="C8" s="72">
        <v>1</v>
      </c>
      <c r="D8" s="71"/>
      <c r="E8" s="72">
        <v>5</v>
      </c>
      <c r="F8" s="71">
        <f t="shared" si="0"/>
        <v>2</v>
      </c>
      <c r="G8" s="71">
        <f t="shared" si="3"/>
        <v>6</v>
      </c>
      <c r="H8" s="74"/>
      <c r="J8" s="73" t="s">
        <v>240</v>
      </c>
      <c r="L8" s="71"/>
      <c r="M8" s="72">
        <v>1</v>
      </c>
      <c r="N8" s="71"/>
      <c r="O8" s="72">
        <v>3</v>
      </c>
      <c r="P8" s="71">
        <f t="shared" si="4"/>
        <v>0</v>
      </c>
      <c r="Q8" s="71">
        <f t="shared" si="5"/>
        <v>4</v>
      </c>
      <c r="R8" s="72"/>
    </row>
    <row r="9" spans="1:18">
      <c r="A9" s="73" t="s">
        <v>240</v>
      </c>
      <c r="B9" s="71"/>
      <c r="C9" s="72">
        <v>8</v>
      </c>
      <c r="D9" s="71"/>
      <c r="E9" s="72">
        <v>8</v>
      </c>
      <c r="F9" s="71">
        <f t="shared" si="0"/>
        <v>0</v>
      </c>
      <c r="G9" s="71">
        <f t="shared" si="3"/>
        <v>16</v>
      </c>
      <c r="H9" s="74">
        <f t="shared" si="1"/>
        <v>100</v>
      </c>
      <c r="J9" s="73" t="s">
        <v>239</v>
      </c>
      <c r="L9" s="71"/>
      <c r="M9" s="72"/>
      <c r="N9" s="71"/>
      <c r="O9" s="72">
        <v>9</v>
      </c>
      <c r="P9" s="71">
        <f t="shared" si="4"/>
        <v>0</v>
      </c>
      <c r="Q9" s="71">
        <f t="shared" si="5"/>
        <v>9</v>
      </c>
      <c r="R9" s="72"/>
    </row>
    <row r="10" spans="1:18">
      <c r="A10" s="73" t="s">
        <v>241</v>
      </c>
      <c r="B10" s="71">
        <v>1</v>
      </c>
      <c r="C10" s="72">
        <v>1</v>
      </c>
      <c r="D10" s="71"/>
      <c r="E10" s="72">
        <v>9</v>
      </c>
      <c r="F10" s="71">
        <f t="shared" si="0"/>
        <v>1</v>
      </c>
      <c r="G10" s="71">
        <f t="shared" si="3"/>
        <v>10</v>
      </c>
      <c r="H10" s="74">
        <f t="shared" si="1"/>
        <v>90.909090909090907</v>
      </c>
      <c r="J10" s="73" t="s">
        <v>241</v>
      </c>
      <c r="L10" s="71"/>
      <c r="M10" s="72"/>
      <c r="N10" s="71"/>
      <c r="O10" s="72">
        <v>8</v>
      </c>
      <c r="P10" s="71">
        <f t="shared" si="4"/>
        <v>0</v>
      </c>
      <c r="Q10" s="71">
        <f t="shared" si="5"/>
        <v>8</v>
      </c>
      <c r="R10" s="72"/>
    </row>
    <row r="11" spans="1:18">
      <c r="A11" s="73" t="s">
        <v>242</v>
      </c>
      <c r="B11" s="71"/>
      <c r="C11" s="72"/>
      <c r="D11" s="71"/>
      <c r="E11" s="72">
        <v>4</v>
      </c>
      <c r="F11" s="71">
        <f t="shared" si="0"/>
        <v>0</v>
      </c>
      <c r="G11" s="71">
        <f t="shared" si="3"/>
        <v>4</v>
      </c>
      <c r="H11" s="74"/>
      <c r="J11" s="73" t="s">
        <v>242</v>
      </c>
      <c r="L11" s="71"/>
      <c r="M11" s="72"/>
      <c r="N11" s="71"/>
      <c r="O11" s="72">
        <v>1</v>
      </c>
      <c r="P11" s="71">
        <f t="shared" si="4"/>
        <v>0</v>
      </c>
      <c r="Q11" s="71">
        <f t="shared" si="5"/>
        <v>1</v>
      </c>
      <c r="R11" s="72"/>
    </row>
    <row r="12" spans="1:18">
      <c r="A12" s="73" t="s">
        <v>6</v>
      </c>
      <c r="B12" s="71">
        <f>SUM(B6:B11)</f>
        <v>3</v>
      </c>
      <c r="C12" s="72">
        <f t="shared" ref="C12:E12" si="6">SUM(C6:C11)</f>
        <v>20</v>
      </c>
      <c r="D12" s="71">
        <f t="shared" si="6"/>
        <v>1</v>
      </c>
      <c r="E12" s="72">
        <f t="shared" si="6"/>
        <v>62</v>
      </c>
      <c r="F12" s="71">
        <f t="shared" si="0"/>
        <v>4</v>
      </c>
      <c r="G12" s="71">
        <f t="shared" si="3"/>
        <v>82</v>
      </c>
      <c r="H12" s="74">
        <f t="shared" si="1"/>
        <v>95.348837209302332</v>
      </c>
      <c r="J12" s="73" t="s">
        <v>6</v>
      </c>
      <c r="L12" s="71">
        <f>SUM(L6:L11)</f>
        <v>0</v>
      </c>
      <c r="M12" s="72">
        <f t="shared" ref="M12:O12" si="7">SUM(M6:M11)</f>
        <v>2</v>
      </c>
      <c r="N12" s="71">
        <f t="shared" si="7"/>
        <v>0</v>
      </c>
      <c r="O12" s="72">
        <f t="shared" si="7"/>
        <v>25</v>
      </c>
      <c r="P12" s="71">
        <f t="shared" si="4"/>
        <v>0</v>
      </c>
      <c r="Q12" s="71">
        <f t="shared" si="5"/>
        <v>27</v>
      </c>
      <c r="R12" s="74">
        <f t="shared" ref="R12" si="8">Q12/(Q12+P12)*100</f>
        <v>100</v>
      </c>
    </row>
    <row r="13" spans="1:18">
      <c r="A13" s="73"/>
      <c r="B13" s="71"/>
      <c r="C13" s="72"/>
      <c r="D13" s="71"/>
      <c r="E13" s="72"/>
      <c r="F13" s="71"/>
      <c r="G13" s="71"/>
      <c r="H13" s="72"/>
      <c r="J13" s="67"/>
      <c r="L13" s="71"/>
      <c r="M13" s="72"/>
      <c r="N13" s="71"/>
      <c r="O13" s="72"/>
      <c r="P13" s="71"/>
      <c r="Q13" s="71"/>
      <c r="R13" s="72"/>
    </row>
    <row r="14" spans="1:18" s="77" customFormat="1">
      <c r="A14" s="67" t="s">
        <v>243</v>
      </c>
      <c r="B14" s="82" t="s">
        <v>234</v>
      </c>
      <c r="C14" s="83" t="s">
        <v>235</v>
      </c>
      <c r="D14" s="82" t="s">
        <v>234</v>
      </c>
      <c r="E14" s="83" t="s">
        <v>235</v>
      </c>
      <c r="F14" s="82" t="s">
        <v>234</v>
      </c>
      <c r="G14" s="82" t="s">
        <v>235</v>
      </c>
      <c r="H14" s="83" t="s">
        <v>236</v>
      </c>
      <c r="J14" s="67" t="s">
        <v>243</v>
      </c>
      <c r="L14" s="82"/>
      <c r="M14" s="83"/>
      <c r="N14" s="82"/>
      <c r="O14" s="83"/>
      <c r="P14" s="82"/>
      <c r="Q14" s="82"/>
      <c r="R14" s="83"/>
    </row>
    <row r="15" spans="1:18">
      <c r="A15" s="73" t="s">
        <v>244</v>
      </c>
      <c r="B15" s="71"/>
      <c r="C15" s="72">
        <v>7</v>
      </c>
      <c r="D15" s="71">
        <v>2</v>
      </c>
      <c r="E15" s="72">
        <v>6</v>
      </c>
      <c r="F15" s="71">
        <f t="shared" ref="F15:F18" si="9">B15+D15</f>
        <v>2</v>
      </c>
      <c r="G15" s="71">
        <f t="shared" ref="G15:G18" si="10">C15+E15</f>
        <v>13</v>
      </c>
      <c r="H15" s="74">
        <f>G15/(G15+F15)*100</f>
        <v>86.666666666666671</v>
      </c>
      <c r="J15" s="73" t="s">
        <v>244</v>
      </c>
      <c r="L15" s="71">
        <v>2</v>
      </c>
      <c r="M15" s="72">
        <v>1</v>
      </c>
      <c r="N15" s="71">
        <v>4</v>
      </c>
      <c r="O15" s="72">
        <v>5</v>
      </c>
      <c r="P15" s="71">
        <f t="shared" ref="P15:P19" si="11">L15+N15</f>
        <v>6</v>
      </c>
      <c r="Q15" s="71">
        <f t="shared" ref="Q15:Q19" si="12">M15+O15</f>
        <v>6</v>
      </c>
      <c r="R15" s="72"/>
    </row>
    <row r="16" spans="1:18">
      <c r="A16" s="73" t="s">
        <v>245</v>
      </c>
      <c r="B16" s="71"/>
      <c r="C16" s="72">
        <v>6</v>
      </c>
      <c r="D16" s="71">
        <v>1</v>
      </c>
      <c r="E16" s="72">
        <v>9</v>
      </c>
      <c r="F16" s="71">
        <f t="shared" si="9"/>
        <v>1</v>
      </c>
      <c r="G16" s="71">
        <f t="shared" si="10"/>
        <v>15</v>
      </c>
      <c r="H16" s="74">
        <f>G16/(G16+F16)*100</f>
        <v>93.75</v>
      </c>
      <c r="J16" s="73" t="s">
        <v>245</v>
      </c>
      <c r="L16" s="71"/>
      <c r="M16" s="72">
        <v>1</v>
      </c>
      <c r="N16" s="71"/>
      <c r="O16" s="72">
        <v>5</v>
      </c>
      <c r="P16" s="71">
        <f t="shared" si="11"/>
        <v>0</v>
      </c>
      <c r="Q16" s="71">
        <f t="shared" si="12"/>
        <v>6</v>
      </c>
      <c r="R16" s="72"/>
    </row>
    <row r="17" spans="1:18">
      <c r="A17" s="73" t="s">
        <v>246</v>
      </c>
      <c r="B17" s="71"/>
      <c r="C17" s="72">
        <v>3</v>
      </c>
      <c r="D17" s="71">
        <v>2</v>
      </c>
      <c r="E17" s="72">
        <v>10</v>
      </c>
      <c r="F17" s="71">
        <f t="shared" si="9"/>
        <v>2</v>
      </c>
      <c r="G17" s="71">
        <f t="shared" si="10"/>
        <v>13</v>
      </c>
      <c r="H17" s="74">
        <f>G17/(G17+F17)*100</f>
        <v>86.666666666666671</v>
      </c>
      <c r="J17" s="73" t="s">
        <v>246</v>
      </c>
      <c r="L17" s="71"/>
      <c r="M17" s="72">
        <v>1</v>
      </c>
      <c r="N17" s="71"/>
      <c r="O17" s="72">
        <v>2</v>
      </c>
      <c r="P17" s="71">
        <f t="shared" si="11"/>
        <v>0</v>
      </c>
      <c r="Q17" s="71">
        <f t="shared" si="12"/>
        <v>3</v>
      </c>
      <c r="R17" s="72"/>
    </row>
    <row r="18" spans="1:18">
      <c r="A18" s="73" t="s">
        <v>6</v>
      </c>
      <c r="B18" s="71">
        <f>SUM(B15:B17)</f>
        <v>0</v>
      </c>
      <c r="C18" s="72">
        <f>SUM(C15:C17)</f>
        <v>16</v>
      </c>
      <c r="D18" s="71">
        <f>SUM(D15:D17)</f>
        <v>5</v>
      </c>
      <c r="E18" s="72">
        <f>SUM(E15:E17)</f>
        <v>25</v>
      </c>
      <c r="F18" s="71">
        <f t="shared" si="9"/>
        <v>5</v>
      </c>
      <c r="G18" s="71">
        <f t="shared" si="10"/>
        <v>41</v>
      </c>
      <c r="H18" s="74">
        <f>G18/(G18+F18)*100</f>
        <v>89.130434782608688</v>
      </c>
      <c r="J18" s="73" t="s">
        <v>247</v>
      </c>
      <c r="L18" s="71"/>
      <c r="M18" s="72">
        <v>1</v>
      </c>
      <c r="N18" s="71"/>
      <c r="O18" s="72">
        <v>2</v>
      </c>
      <c r="P18" s="71">
        <f t="shared" si="11"/>
        <v>0</v>
      </c>
      <c r="Q18" s="71">
        <f t="shared" si="12"/>
        <v>3</v>
      </c>
      <c r="R18" s="72"/>
    </row>
    <row r="19" spans="1:18">
      <c r="A19" s="73"/>
      <c r="B19" s="71"/>
      <c r="C19" s="72"/>
      <c r="D19" s="71"/>
      <c r="E19" s="72"/>
      <c r="F19" s="71"/>
      <c r="G19" s="71"/>
      <c r="H19" s="72"/>
      <c r="J19" s="73" t="s">
        <v>6</v>
      </c>
      <c r="L19" s="71">
        <f>SUM(L15:L18)</f>
        <v>2</v>
      </c>
      <c r="M19" s="72">
        <f t="shared" ref="M19:O19" si="13">SUM(M15:M18)</f>
        <v>4</v>
      </c>
      <c r="N19" s="71">
        <f t="shared" si="13"/>
        <v>4</v>
      </c>
      <c r="O19" s="72">
        <f t="shared" si="13"/>
        <v>14</v>
      </c>
      <c r="P19" s="71">
        <f t="shared" si="11"/>
        <v>6</v>
      </c>
      <c r="Q19" s="71">
        <f t="shared" si="12"/>
        <v>18</v>
      </c>
      <c r="R19" s="74">
        <f t="shared" ref="R19" si="14">Q19/(Q19+P19)*100</f>
        <v>75</v>
      </c>
    </row>
    <row r="20" spans="1:18" s="77" customFormat="1">
      <c r="A20" s="67" t="s">
        <v>248</v>
      </c>
      <c r="B20" s="82" t="s">
        <v>234</v>
      </c>
      <c r="C20" s="83" t="s">
        <v>235</v>
      </c>
      <c r="D20" s="82" t="s">
        <v>234</v>
      </c>
      <c r="E20" s="83" t="s">
        <v>235</v>
      </c>
      <c r="F20" s="82" t="s">
        <v>234</v>
      </c>
      <c r="G20" s="82" t="s">
        <v>235</v>
      </c>
      <c r="H20" s="83" t="s">
        <v>236</v>
      </c>
      <c r="J20" s="67"/>
      <c r="L20" s="82"/>
      <c r="M20" s="83"/>
      <c r="N20" s="82"/>
      <c r="O20" s="83"/>
      <c r="P20" s="82"/>
      <c r="Q20" s="82"/>
      <c r="R20" s="83"/>
    </row>
    <row r="21" spans="1:18">
      <c r="A21" s="73" t="s">
        <v>249</v>
      </c>
      <c r="B21" s="71">
        <v>1</v>
      </c>
      <c r="C21" s="72"/>
      <c r="D21" s="71">
        <v>1</v>
      </c>
      <c r="E21" s="72">
        <v>2</v>
      </c>
      <c r="F21" s="71">
        <f t="shared" ref="F21:F28" si="15">B21+D21</f>
        <v>2</v>
      </c>
      <c r="G21" s="71">
        <f t="shared" ref="G21:G28" si="16">C21+E21</f>
        <v>2</v>
      </c>
      <c r="H21" s="74"/>
      <c r="J21" s="67" t="s">
        <v>248</v>
      </c>
      <c r="L21" s="71"/>
      <c r="M21" s="72"/>
      <c r="N21" s="71"/>
      <c r="O21" s="72"/>
      <c r="P21" s="71"/>
      <c r="Q21" s="71"/>
      <c r="R21" s="72"/>
    </row>
    <row r="22" spans="1:18">
      <c r="A22" s="73" t="s">
        <v>250</v>
      </c>
      <c r="B22" s="71">
        <v>2</v>
      </c>
      <c r="C22" s="72"/>
      <c r="D22" s="71">
        <v>5</v>
      </c>
      <c r="E22" s="72">
        <v>5</v>
      </c>
      <c r="F22" s="71">
        <f t="shared" si="15"/>
        <v>7</v>
      </c>
      <c r="G22" s="71">
        <f t="shared" si="16"/>
        <v>5</v>
      </c>
      <c r="H22" s="74">
        <f t="shared" ref="H22:H28" si="17">G22/(G22+F22)*100</f>
        <v>41.666666666666671</v>
      </c>
      <c r="J22" s="73" t="s">
        <v>250</v>
      </c>
      <c r="L22" s="71"/>
      <c r="M22" s="72">
        <v>1</v>
      </c>
      <c r="N22" s="71">
        <v>1</v>
      </c>
      <c r="O22" s="72">
        <v>5</v>
      </c>
      <c r="P22" s="71">
        <f t="shared" ref="P22:P27" si="18">L22+N22</f>
        <v>1</v>
      </c>
      <c r="Q22" s="71">
        <f t="shared" ref="Q22:Q27" si="19">M22+O22</f>
        <v>6</v>
      </c>
      <c r="R22" s="72"/>
    </row>
    <row r="23" spans="1:18">
      <c r="A23" s="73" t="s">
        <v>251</v>
      </c>
      <c r="B23" s="71">
        <v>1</v>
      </c>
      <c r="C23" s="72">
        <v>1</v>
      </c>
      <c r="D23" s="71">
        <v>6</v>
      </c>
      <c r="E23" s="72">
        <v>3</v>
      </c>
      <c r="F23" s="71">
        <f t="shared" si="15"/>
        <v>7</v>
      </c>
      <c r="G23" s="71">
        <f t="shared" si="16"/>
        <v>4</v>
      </c>
      <c r="H23" s="74">
        <f t="shared" si="17"/>
        <v>36.363636363636367</v>
      </c>
      <c r="J23" s="73" t="s">
        <v>251</v>
      </c>
      <c r="L23" s="71">
        <v>2</v>
      </c>
      <c r="M23" s="72"/>
      <c r="N23" s="71">
        <v>2</v>
      </c>
      <c r="O23" s="72">
        <v>1</v>
      </c>
      <c r="P23" s="71">
        <f t="shared" si="18"/>
        <v>4</v>
      </c>
      <c r="Q23" s="71">
        <f t="shared" si="19"/>
        <v>1</v>
      </c>
      <c r="R23" s="72"/>
    </row>
    <row r="24" spans="1:18">
      <c r="A24" s="73" t="s">
        <v>252</v>
      </c>
      <c r="B24" s="71">
        <v>1</v>
      </c>
      <c r="C24" s="72"/>
      <c r="D24" s="71">
        <v>4</v>
      </c>
      <c r="E24" s="72">
        <v>1</v>
      </c>
      <c r="F24" s="71">
        <f t="shared" si="15"/>
        <v>5</v>
      </c>
      <c r="G24" s="71">
        <f t="shared" si="16"/>
        <v>1</v>
      </c>
      <c r="H24" s="74"/>
      <c r="J24" s="73" t="s">
        <v>252</v>
      </c>
      <c r="L24" s="71"/>
      <c r="M24" s="72"/>
      <c r="N24" s="71"/>
      <c r="O24" s="72">
        <v>2</v>
      </c>
      <c r="P24" s="71">
        <f t="shared" si="18"/>
        <v>0</v>
      </c>
      <c r="Q24" s="71">
        <f t="shared" si="19"/>
        <v>2</v>
      </c>
      <c r="R24" s="72"/>
    </row>
    <row r="25" spans="1:18">
      <c r="A25" s="73" t="s">
        <v>253</v>
      </c>
      <c r="B25" s="71">
        <v>2</v>
      </c>
      <c r="C25" s="72">
        <v>1</v>
      </c>
      <c r="D25" s="71">
        <v>4</v>
      </c>
      <c r="E25" s="72">
        <v>6</v>
      </c>
      <c r="F25" s="71">
        <f t="shared" si="15"/>
        <v>6</v>
      </c>
      <c r="G25" s="71">
        <f t="shared" si="16"/>
        <v>7</v>
      </c>
      <c r="H25" s="74">
        <f t="shared" si="17"/>
        <v>53.846153846153847</v>
      </c>
      <c r="J25" s="73" t="s">
        <v>253</v>
      </c>
      <c r="L25" s="71"/>
      <c r="M25" s="72"/>
      <c r="N25" s="71"/>
      <c r="O25" s="72">
        <v>1</v>
      </c>
      <c r="P25" s="71">
        <f t="shared" si="18"/>
        <v>0</v>
      </c>
      <c r="Q25" s="71">
        <f t="shared" si="19"/>
        <v>1</v>
      </c>
      <c r="R25" s="72"/>
    </row>
    <row r="26" spans="1:18">
      <c r="A26" s="73" t="s">
        <v>254</v>
      </c>
      <c r="B26" s="71"/>
      <c r="C26" s="72"/>
      <c r="D26" s="71">
        <v>2</v>
      </c>
      <c r="E26" s="72">
        <v>2</v>
      </c>
      <c r="F26" s="71">
        <f t="shared" si="15"/>
        <v>2</v>
      </c>
      <c r="G26" s="71">
        <f t="shared" si="16"/>
        <v>2</v>
      </c>
      <c r="H26" s="74"/>
      <c r="J26" s="73" t="s">
        <v>254</v>
      </c>
      <c r="L26" s="71"/>
      <c r="M26" s="72"/>
      <c r="N26" s="71"/>
      <c r="O26" s="72"/>
      <c r="P26" s="71">
        <f t="shared" si="18"/>
        <v>0</v>
      </c>
      <c r="Q26" s="71">
        <f t="shared" si="19"/>
        <v>0</v>
      </c>
      <c r="R26" s="72"/>
    </row>
    <row r="27" spans="1:18">
      <c r="A27" s="73" t="s">
        <v>255</v>
      </c>
      <c r="B27" s="71">
        <v>3</v>
      </c>
      <c r="C27" s="72"/>
      <c r="D27" s="71">
        <v>3</v>
      </c>
      <c r="E27" s="72">
        <v>3</v>
      </c>
      <c r="F27" s="71">
        <f t="shared" si="15"/>
        <v>6</v>
      </c>
      <c r="G27" s="71">
        <f t="shared" si="16"/>
        <v>3</v>
      </c>
      <c r="H27" s="74"/>
      <c r="J27" s="73" t="s">
        <v>255</v>
      </c>
      <c r="L27" s="71">
        <v>1</v>
      </c>
      <c r="M27" s="72"/>
      <c r="N27" s="71">
        <v>3</v>
      </c>
      <c r="O27" s="72">
        <v>3</v>
      </c>
      <c r="P27" s="71">
        <f t="shared" si="18"/>
        <v>4</v>
      </c>
      <c r="Q27" s="71">
        <f t="shared" si="19"/>
        <v>3</v>
      </c>
      <c r="R27" s="72"/>
    </row>
    <row r="28" spans="1:18">
      <c r="A28" s="73" t="s">
        <v>6</v>
      </c>
      <c r="B28" s="71">
        <f>SUM(B21:B27)</f>
        <v>10</v>
      </c>
      <c r="C28" s="72">
        <f t="shared" ref="C28:E28" si="20">SUM(C21:C27)</f>
        <v>2</v>
      </c>
      <c r="D28" s="71">
        <f t="shared" si="20"/>
        <v>25</v>
      </c>
      <c r="E28" s="72">
        <f t="shared" si="20"/>
        <v>22</v>
      </c>
      <c r="F28" s="71">
        <f t="shared" si="15"/>
        <v>35</v>
      </c>
      <c r="G28" s="71">
        <f t="shared" si="16"/>
        <v>24</v>
      </c>
      <c r="H28" s="74">
        <f t="shared" si="17"/>
        <v>40.677966101694921</v>
      </c>
      <c r="J28" s="73" t="s">
        <v>6</v>
      </c>
      <c r="L28" s="71">
        <f>SUM(L22:L27)</f>
        <v>3</v>
      </c>
      <c r="M28" s="72">
        <f>SUM(M22:M27)</f>
        <v>1</v>
      </c>
      <c r="N28" s="71">
        <f t="shared" ref="N28:Q28" si="21">SUM(N22:N27)</f>
        <v>6</v>
      </c>
      <c r="O28" s="72">
        <f t="shared" si="21"/>
        <v>12</v>
      </c>
      <c r="P28" s="71">
        <f t="shared" si="21"/>
        <v>9</v>
      </c>
      <c r="Q28" s="71">
        <f t="shared" si="21"/>
        <v>13</v>
      </c>
      <c r="R28" s="74">
        <f t="shared" ref="R28" si="22">Q28/(Q28+P28)*100</f>
        <v>59.090909090909093</v>
      </c>
    </row>
    <row r="29" spans="1:18">
      <c r="C29" s="75"/>
      <c r="E29" s="75"/>
      <c r="F29" s="71"/>
      <c r="G29" s="71"/>
      <c r="H29" s="75"/>
      <c r="L29" s="71"/>
      <c r="M29" s="72"/>
      <c r="N29" s="71"/>
      <c r="O29" s="72"/>
      <c r="P29" s="71"/>
      <c r="Q29" s="71"/>
      <c r="R29" s="72"/>
    </row>
    <row r="30" spans="1:18">
      <c r="A30" s="70" t="s">
        <v>256</v>
      </c>
      <c r="B30" s="71">
        <v>6</v>
      </c>
      <c r="C30" s="72">
        <v>2</v>
      </c>
      <c r="D30" s="71">
        <v>52</v>
      </c>
      <c r="E30" s="72">
        <v>12</v>
      </c>
      <c r="F30" s="71">
        <f t="shared" ref="F30:F32" si="23">B30+D30</f>
        <v>58</v>
      </c>
      <c r="G30" s="71">
        <f t="shared" ref="G30:G32" si="24">C30+E30</f>
        <v>14</v>
      </c>
      <c r="H30" s="74">
        <f>G30/(G30+F30)*100</f>
        <v>19.444444444444446</v>
      </c>
      <c r="J30" s="3" t="s">
        <v>256</v>
      </c>
      <c r="L30" s="71"/>
      <c r="M30" s="72">
        <v>1</v>
      </c>
      <c r="N30" s="71">
        <v>1</v>
      </c>
      <c r="O30" s="72">
        <v>5</v>
      </c>
      <c r="P30" s="71">
        <f t="shared" ref="P30" si="25">L30+N30</f>
        <v>1</v>
      </c>
      <c r="Q30" s="71">
        <f t="shared" ref="Q30" si="26">M30+O30</f>
        <v>6</v>
      </c>
      <c r="R30" s="72"/>
    </row>
    <row r="31" spans="1:18">
      <c r="A31" s="70" t="s">
        <v>257</v>
      </c>
      <c r="B31" s="71"/>
      <c r="C31" s="72">
        <v>5</v>
      </c>
      <c r="D31" s="71">
        <v>57</v>
      </c>
      <c r="E31" s="72">
        <v>4</v>
      </c>
      <c r="F31" s="71">
        <f t="shared" si="23"/>
        <v>57</v>
      </c>
      <c r="G31" s="71">
        <f t="shared" si="24"/>
        <v>9</v>
      </c>
      <c r="H31" s="74">
        <f>G31/(G31+F31)*100</f>
        <v>13.636363636363635</v>
      </c>
      <c r="J31" s="3" t="s">
        <v>257</v>
      </c>
      <c r="L31" s="71"/>
      <c r="M31" s="72"/>
      <c r="N31" s="71">
        <v>3</v>
      </c>
      <c r="O31" s="72">
        <v>3</v>
      </c>
      <c r="P31" s="71">
        <f t="shared" ref="P31:P32" si="27">L31+N31</f>
        <v>3</v>
      </c>
      <c r="Q31" s="71">
        <f t="shared" ref="Q31:Q32" si="28">M31+O31</f>
        <v>3</v>
      </c>
      <c r="R31" s="72"/>
    </row>
    <row r="32" spans="1:18">
      <c r="A32" s="70" t="s">
        <v>186</v>
      </c>
      <c r="B32" s="71">
        <v>1</v>
      </c>
      <c r="C32" s="72"/>
      <c r="D32" s="71">
        <v>7</v>
      </c>
      <c r="E32" s="72">
        <v>1</v>
      </c>
      <c r="F32" s="71">
        <f t="shared" si="23"/>
        <v>8</v>
      </c>
      <c r="G32" s="71">
        <f t="shared" si="24"/>
        <v>1</v>
      </c>
      <c r="H32" s="74">
        <f>G32/(G32+F32)*100</f>
        <v>11.111111111111111</v>
      </c>
      <c r="J32" s="3" t="s">
        <v>186</v>
      </c>
      <c r="L32" s="71"/>
      <c r="M32" s="72"/>
      <c r="N32" s="71"/>
      <c r="O32" s="72">
        <v>2</v>
      </c>
      <c r="P32" s="71">
        <f t="shared" si="27"/>
        <v>0</v>
      </c>
      <c r="Q32" s="71">
        <f t="shared" si="28"/>
        <v>2</v>
      </c>
      <c r="R32" s="72"/>
    </row>
    <row r="33" spans="1:248">
      <c r="J33" s="77"/>
      <c r="K33" s="77"/>
      <c r="L33" s="77"/>
      <c r="M33" s="77"/>
      <c r="N33" s="77"/>
      <c r="O33" s="77"/>
      <c r="P33" s="77"/>
      <c r="Q33" s="77"/>
      <c r="R33" s="77"/>
    </row>
    <row r="34" spans="1:248" s="77" customFormat="1">
      <c r="A34" s="81" t="s">
        <v>17</v>
      </c>
      <c r="B34" s="79">
        <v>4</v>
      </c>
      <c r="C34" s="80"/>
      <c r="D34" s="79">
        <v>5</v>
      </c>
      <c r="E34" s="80"/>
      <c r="F34" s="82"/>
      <c r="G34" s="79" t="s">
        <v>6</v>
      </c>
      <c r="H34" s="83"/>
      <c r="IM34" s="84"/>
      <c r="IN34" s="84"/>
    </row>
    <row r="35" spans="1:248" s="77" customFormat="1">
      <c r="A35" s="67" t="s">
        <v>233</v>
      </c>
      <c r="B35" s="82" t="s">
        <v>234</v>
      </c>
      <c r="C35" s="83" t="s">
        <v>235</v>
      </c>
      <c r="D35" s="82" t="s">
        <v>234</v>
      </c>
      <c r="E35" s="83" t="s">
        <v>235</v>
      </c>
      <c r="F35" s="82" t="s">
        <v>234</v>
      </c>
      <c r="G35" s="82" t="s">
        <v>235</v>
      </c>
      <c r="H35" s="83" t="s">
        <v>236</v>
      </c>
      <c r="J35" s="70"/>
      <c r="K35" s="70"/>
      <c r="L35" s="70"/>
      <c r="M35" s="70"/>
      <c r="N35" s="70"/>
      <c r="O35" s="70"/>
      <c r="P35" s="70"/>
      <c r="Q35" s="70"/>
      <c r="R35" s="70"/>
      <c r="IM35" s="84"/>
      <c r="IN35" s="84"/>
    </row>
    <row r="36" spans="1:248">
      <c r="A36" s="73" t="s">
        <v>237</v>
      </c>
      <c r="B36" s="71">
        <v>1</v>
      </c>
      <c r="C36" s="72">
        <v>1</v>
      </c>
      <c r="D36" s="71">
        <v>1</v>
      </c>
      <c r="E36" s="72">
        <v>4</v>
      </c>
      <c r="F36" s="71">
        <f>B36+D36</f>
        <v>2</v>
      </c>
      <c r="G36" s="71">
        <f t="shared" ref="G36:G42" si="29">C36+E36</f>
        <v>5</v>
      </c>
      <c r="H36" s="74"/>
      <c r="IM36"/>
      <c r="IN36"/>
    </row>
    <row r="37" spans="1:248">
      <c r="A37" s="73" t="s">
        <v>238</v>
      </c>
      <c r="B37" s="71">
        <v>1</v>
      </c>
      <c r="C37" s="72">
        <v>2</v>
      </c>
      <c r="D37" s="71">
        <v>2</v>
      </c>
      <c r="E37" s="72">
        <v>1</v>
      </c>
      <c r="F37" s="71">
        <f t="shared" ref="F37:F42" si="30">B37+D37</f>
        <v>3</v>
      </c>
      <c r="G37" s="71">
        <f t="shared" si="29"/>
        <v>3</v>
      </c>
      <c r="H37" s="74"/>
      <c r="IM37"/>
      <c r="IN37"/>
    </row>
    <row r="38" spans="1:248">
      <c r="A38" s="73" t="s">
        <v>239</v>
      </c>
      <c r="B38" s="71">
        <v>1</v>
      </c>
      <c r="C38" s="72">
        <v>1</v>
      </c>
      <c r="D38" s="71">
        <v>1</v>
      </c>
      <c r="E38" s="72">
        <v>1</v>
      </c>
      <c r="F38" s="71">
        <f t="shared" si="30"/>
        <v>2</v>
      </c>
      <c r="G38" s="71">
        <f t="shared" si="29"/>
        <v>2</v>
      </c>
      <c r="H38" s="74"/>
      <c r="IM38"/>
      <c r="IN38"/>
    </row>
    <row r="39" spans="1:248">
      <c r="A39" s="73" t="s">
        <v>240</v>
      </c>
      <c r="B39" s="71"/>
      <c r="C39" s="72"/>
      <c r="D39" s="71">
        <v>1</v>
      </c>
      <c r="E39" s="72">
        <v>2</v>
      </c>
      <c r="F39" s="71">
        <f t="shared" si="30"/>
        <v>1</v>
      </c>
      <c r="G39" s="71">
        <f t="shared" si="29"/>
        <v>2</v>
      </c>
      <c r="H39" s="74"/>
      <c r="IM39"/>
      <c r="IN39"/>
    </row>
    <row r="40" spans="1:248">
      <c r="A40" s="73" t="s">
        <v>241</v>
      </c>
      <c r="B40" s="71">
        <v>1</v>
      </c>
      <c r="C40" s="72">
        <v>2</v>
      </c>
      <c r="D40" s="71"/>
      <c r="E40" s="72">
        <v>3</v>
      </c>
      <c r="F40" s="71">
        <f t="shared" si="30"/>
        <v>1</v>
      </c>
      <c r="G40" s="71">
        <f t="shared" si="29"/>
        <v>5</v>
      </c>
      <c r="H40" s="74"/>
      <c r="IM40"/>
      <c r="IN40"/>
    </row>
    <row r="41" spans="1:248">
      <c r="A41" s="73" t="s">
        <v>242</v>
      </c>
      <c r="B41" s="71">
        <v>1</v>
      </c>
      <c r="C41" s="72"/>
      <c r="D41" s="71"/>
      <c r="E41" s="72">
        <v>2</v>
      </c>
      <c r="F41" s="71">
        <f t="shared" si="30"/>
        <v>1</v>
      </c>
      <c r="G41" s="71">
        <f t="shared" si="29"/>
        <v>2</v>
      </c>
      <c r="H41" s="74"/>
      <c r="IM41"/>
      <c r="IN41"/>
    </row>
    <row r="42" spans="1:248">
      <c r="A42" s="73" t="s">
        <v>6</v>
      </c>
      <c r="B42" s="71">
        <f t="shared" ref="B42:E42" si="31">SUM(B36:B41)</f>
        <v>5</v>
      </c>
      <c r="C42" s="72">
        <f t="shared" si="31"/>
        <v>6</v>
      </c>
      <c r="D42" s="71">
        <f t="shared" si="31"/>
        <v>5</v>
      </c>
      <c r="E42" s="72">
        <f t="shared" si="31"/>
        <v>13</v>
      </c>
      <c r="F42" s="71">
        <f t="shared" si="30"/>
        <v>10</v>
      </c>
      <c r="G42" s="71">
        <f t="shared" si="29"/>
        <v>19</v>
      </c>
      <c r="H42" s="74">
        <f>G42/(G42+F42)*100</f>
        <v>65.517241379310349</v>
      </c>
      <c r="IM42"/>
      <c r="IN42"/>
    </row>
    <row r="43" spans="1:248">
      <c r="A43" s="73"/>
      <c r="B43" s="71"/>
      <c r="C43" s="72"/>
      <c r="D43" s="71"/>
      <c r="E43" s="72"/>
      <c r="F43" s="71"/>
      <c r="G43" s="71"/>
      <c r="H43" s="72"/>
      <c r="J43" s="77"/>
      <c r="K43" s="77"/>
      <c r="L43" s="77"/>
      <c r="M43" s="77"/>
      <c r="N43" s="77"/>
      <c r="O43" s="77"/>
      <c r="P43" s="77"/>
      <c r="Q43" s="77"/>
      <c r="R43" s="77"/>
      <c r="IM43"/>
      <c r="IN43"/>
    </row>
    <row r="44" spans="1:248" s="77" customFormat="1">
      <c r="A44" s="67" t="s">
        <v>243</v>
      </c>
      <c r="B44" s="82" t="s">
        <v>234</v>
      </c>
      <c r="C44" s="83" t="s">
        <v>235</v>
      </c>
      <c r="D44" s="82" t="s">
        <v>234</v>
      </c>
      <c r="E44" s="83" t="s">
        <v>235</v>
      </c>
      <c r="F44" s="82" t="s">
        <v>234</v>
      </c>
      <c r="G44" s="82" t="s">
        <v>235</v>
      </c>
      <c r="H44" s="83" t="s">
        <v>236</v>
      </c>
      <c r="J44" s="70"/>
      <c r="K44" s="70"/>
      <c r="L44" s="70"/>
      <c r="M44" s="70"/>
      <c r="N44" s="70"/>
      <c r="O44" s="70"/>
      <c r="P44" s="70"/>
      <c r="Q44" s="70"/>
      <c r="R44" s="70"/>
      <c r="IM44" s="84"/>
      <c r="IN44" s="84"/>
    </row>
    <row r="45" spans="1:248">
      <c r="A45" s="73" t="s">
        <v>244</v>
      </c>
      <c r="B45" s="71">
        <v>3</v>
      </c>
      <c r="C45" s="72">
        <v>2</v>
      </c>
      <c r="D45" s="71">
        <v>7</v>
      </c>
      <c r="E45" s="72">
        <v>5</v>
      </c>
      <c r="F45" s="71">
        <f t="shared" ref="F45:F49" si="32">B45+D45</f>
        <v>10</v>
      </c>
      <c r="G45" s="71">
        <f t="shared" ref="G45:G49" si="33">C45+E45</f>
        <v>7</v>
      </c>
      <c r="H45" s="74">
        <f>G45/(G45+F45)*100</f>
        <v>41.17647058823529</v>
      </c>
      <c r="IM45"/>
      <c r="IN45"/>
    </row>
    <row r="46" spans="1:248">
      <c r="A46" s="73" t="s">
        <v>245</v>
      </c>
      <c r="B46" s="71">
        <v>4</v>
      </c>
      <c r="C46" s="72"/>
      <c r="D46" s="71"/>
      <c r="E46" s="72"/>
      <c r="F46" s="71">
        <f t="shared" si="32"/>
        <v>4</v>
      </c>
      <c r="G46" s="71">
        <f t="shared" si="33"/>
        <v>0</v>
      </c>
      <c r="H46" s="74"/>
      <c r="IM46"/>
      <c r="IN46"/>
    </row>
    <row r="47" spans="1:248">
      <c r="A47" s="73" t="s">
        <v>246</v>
      </c>
      <c r="B47" s="71">
        <v>1</v>
      </c>
      <c r="C47" s="72">
        <v>1</v>
      </c>
      <c r="D47" s="71">
        <v>2</v>
      </c>
      <c r="E47" s="72">
        <v>1</v>
      </c>
      <c r="F47" s="71">
        <f t="shared" si="32"/>
        <v>3</v>
      </c>
      <c r="G47" s="71">
        <f t="shared" si="33"/>
        <v>2</v>
      </c>
      <c r="H47" s="74"/>
      <c r="IM47"/>
      <c r="IN47"/>
    </row>
    <row r="48" spans="1:248">
      <c r="A48" s="73" t="s">
        <v>247</v>
      </c>
      <c r="B48" s="71">
        <v>1</v>
      </c>
      <c r="C48" s="72"/>
      <c r="D48" s="71"/>
      <c r="E48" s="72"/>
      <c r="F48" s="71">
        <f t="shared" si="32"/>
        <v>1</v>
      </c>
      <c r="G48" s="71">
        <f t="shared" si="33"/>
        <v>0</v>
      </c>
      <c r="H48" s="74"/>
      <c r="IM48"/>
      <c r="IN48"/>
    </row>
    <row r="49" spans="1:248">
      <c r="A49" s="73" t="s">
        <v>6</v>
      </c>
      <c r="B49" s="71">
        <f>SUM(B45:B48)</f>
        <v>9</v>
      </c>
      <c r="C49" s="72">
        <f t="shared" ref="C49:D49" si="34">SUM(C45:C48)</f>
        <v>3</v>
      </c>
      <c r="D49" s="71">
        <f t="shared" si="34"/>
        <v>9</v>
      </c>
      <c r="E49" s="72">
        <f>SUM(E45:E48)</f>
        <v>6</v>
      </c>
      <c r="F49" s="71">
        <f t="shared" si="32"/>
        <v>18</v>
      </c>
      <c r="G49" s="71">
        <f t="shared" si="33"/>
        <v>9</v>
      </c>
      <c r="H49" s="74">
        <f>G49/(G49+F49)*100</f>
        <v>33.333333333333329</v>
      </c>
      <c r="IM49"/>
      <c r="IN49"/>
    </row>
    <row r="50" spans="1:248">
      <c r="A50" s="73"/>
      <c r="B50" s="71"/>
      <c r="C50" s="72"/>
      <c r="D50" s="71"/>
      <c r="E50" s="72"/>
      <c r="F50" s="71"/>
      <c r="G50" s="71"/>
      <c r="H50" s="72"/>
      <c r="J50" s="77"/>
      <c r="K50" s="77"/>
      <c r="L50" s="77"/>
      <c r="M50" s="77"/>
      <c r="N50" s="77"/>
      <c r="O50" s="77"/>
      <c r="P50" s="77"/>
      <c r="Q50" s="77"/>
      <c r="R50" s="77"/>
      <c r="IM50"/>
      <c r="IN50"/>
    </row>
    <row r="51" spans="1:248" s="77" customFormat="1">
      <c r="A51" s="67" t="s">
        <v>248</v>
      </c>
      <c r="B51" s="82" t="s">
        <v>234</v>
      </c>
      <c r="C51" s="83" t="s">
        <v>235</v>
      </c>
      <c r="D51" s="82" t="s">
        <v>234</v>
      </c>
      <c r="E51" s="83" t="s">
        <v>235</v>
      </c>
      <c r="F51" s="82" t="s">
        <v>234</v>
      </c>
      <c r="G51" s="82" t="s">
        <v>235</v>
      </c>
      <c r="H51" s="83" t="s">
        <v>236</v>
      </c>
      <c r="J51" s="70"/>
      <c r="K51" s="70"/>
      <c r="L51" s="70"/>
      <c r="M51" s="70"/>
      <c r="N51" s="70"/>
      <c r="O51" s="70"/>
      <c r="P51" s="70"/>
      <c r="Q51" s="70"/>
      <c r="R51" s="70"/>
      <c r="IM51" s="84"/>
      <c r="IN51" s="84"/>
    </row>
    <row r="52" spans="1:248">
      <c r="A52" s="73" t="s">
        <v>249</v>
      </c>
      <c r="B52" s="71"/>
      <c r="C52" s="72"/>
      <c r="D52" s="71"/>
      <c r="E52" s="72"/>
      <c r="F52" s="71">
        <f t="shared" ref="F52:F59" si="35">B52+D52</f>
        <v>0</v>
      </c>
      <c r="G52" s="71">
        <f t="shared" ref="G52:G59" si="36">C52+E52</f>
        <v>0</v>
      </c>
      <c r="H52" s="74"/>
      <c r="IM52"/>
      <c r="IN52"/>
    </row>
    <row r="53" spans="1:248">
      <c r="A53" s="73" t="s">
        <v>250</v>
      </c>
      <c r="B53" s="71">
        <v>2</v>
      </c>
      <c r="C53" s="72">
        <v>2</v>
      </c>
      <c r="D53" s="71">
        <v>3</v>
      </c>
      <c r="E53" s="72"/>
      <c r="F53" s="71">
        <f t="shared" si="35"/>
        <v>5</v>
      </c>
      <c r="G53" s="71">
        <f t="shared" si="36"/>
        <v>2</v>
      </c>
      <c r="H53" s="74"/>
      <c r="IM53"/>
      <c r="IN53"/>
    </row>
    <row r="54" spans="1:248">
      <c r="A54" s="73" t="s">
        <v>251</v>
      </c>
      <c r="B54" s="71">
        <v>2</v>
      </c>
      <c r="C54" s="75"/>
      <c r="D54" s="71">
        <v>3</v>
      </c>
      <c r="E54" s="72"/>
      <c r="F54" s="71">
        <f t="shared" si="35"/>
        <v>5</v>
      </c>
      <c r="G54" s="71">
        <f t="shared" si="36"/>
        <v>0</v>
      </c>
      <c r="H54" s="74"/>
      <c r="IM54"/>
      <c r="IN54"/>
    </row>
    <row r="55" spans="1:248">
      <c r="A55" s="73" t="s">
        <v>252</v>
      </c>
      <c r="B55" s="71">
        <v>1</v>
      </c>
      <c r="C55" s="72">
        <v>3</v>
      </c>
      <c r="D55" s="71">
        <v>3</v>
      </c>
      <c r="E55" s="72"/>
      <c r="F55" s="71">
        <f t="shared" si="35"/>
        <v>4</v>
      </c>
      <c r="G55" s="71">
        <f t="shared" si="36"/>
        <v>3</v>
      </c>
      <c r="H55" s="74"/>
      <c r="IM55"/>
      <c r="IN55"/>
    </row>
    <row r="56" spans="1:248">
      <c r="A56" s="73" t="s">
        <v>253</v>
      </c>
      <c r="B56" s="71">
        <v>2</v>
      </c>
      <c r="C56" s="72"/>
      <c r="D56" s="71">
        <v>3</v>
      </c>
      <c r="E56" s="72"/>
      <c r="F56" s="71">
        <f t="shared" si="35"/>
        <v>5</v>
      </c>
      <c r="G56" s="71">
        <f t="shared" si="36"/>
        <v>0</v>
      </c>
      <c r="H56" s="74"/>
      <c r="IM56"/>
      <c r="IN56"/>
    </row>
    <row r="57" spans="1:248">
      <c r="A57" s="73" t="s">
        <v>254</v>
      </c>
      <c r="B57" s="71"/>
      <c r="C57" s="72">
        <v>1</v>
      </c>
      <c r="D57" s="71"/>
      <c r="E57" s="72"/>
      <c r="F57" s="71">
        <f t="shared" si="35"/>
        <v>0</v>
      </c>
      <c r="G57" s="71">
        <f t="shared" si="36"/>
        <v>1</v>
      </c>
      <c r="H57" s="74"/>
      <c r="IM57"/>
      <c r="IN57"/>
    </row>
    <row r="58" spans="1:248">
      <c r="A58" s="73" t="s">
        <v>255</v>
      </c>
      <c r="B58" s="71">
        <v>2</v>
      </c>
      <c r="C58" s="72">
        <v>1</v>
      </c>
      <c r="D58" s="71">
        <v>4</v>
      </c>
      <c r="E58" s="72"/>
      <c r="F58" s="71">
        <f t="shared" si="35"/>
        <v>6</v>
      </c>
      <c r="G58" s="71">
        <f t="shared" si="36"/>
        <v>1</v>
      </c>
      <c r="H58" s="74"/>
      <c r="IM58"/>
      <c r="IN58"/>
    </row>
    <row r="59" spans="1:248">
      <c r="A59" s="73" t="s">
        <v>6</v>
      </c>
      <c r="B59" s="71">
        <f t="shared" ref="B59:E59" si="37">SUM(B52:B58)</f>
        <v>9</v>
      </c>
      <c r="C59" s="72">
        <f t="shared" si="37"/>
        <v>7</v>
      </c>
      <c r="D59" s="71">
        <f t="shared" si="37"/>
        <v>16</v>
      </c>
      <c r="E59" s="72">
        <f t="shared" si="37"/>
        <v>0</v>
      </c>
      <c r="F59" s="71">
        <f t="shared" si="35"/>
        <v>25</v>
      </c>
      <c r="G59" s="71">
        <f t="shared" si="36"/>
        <v>7</v>
      </c>
      <c r="H59" s="74">
        <f>G59/(G59+F59)*100</f>
        <v>21.875</v>
      </c>
      <c r="IM59"/>
      <c r="IN59"/>
    </row>
    <row r="60" spans="1:248">
      <c r="A60" s="76"/>
      <c r="C60" s="75"/>
      <c r="E60" s="75"/>
      <c r="H60" s="75"/>
      <c r="IM60"/>
      <c r="IN60"/>
    </row>
    <row r="61" spans="1:248">
      <c r="A61" s="76" t="s">
        <v>256</v>
      </c>
      <c r="B61" s="71">
        <v>2</v>
      </c>
      <c r="C61" s="72">
        <v>1</v>
      </c>
      <c r="D61" s="71"/>
      <c r="E61" s="72">
        <v>2</v>
      </c>
      <c r="F61" s="71">
        <f t="shared" ref="F61:F63" si="38">B61+D61</f>
        <v>2</v>
      </c>
      <c r="G61" s="71">
        <f t="shared" ref="G61:G63" si="39">C61+E61</f>
        <v>3</v>
      </c>
      <c r="H61" s="74"/>
      <c r="IM61"/>
      <c r="IN61"/>
    </row>
    <row r="62" spans="1:248">
      <c r="A62" s="76" t="s">
        <v>257</v>
      </c>
      <c r="B62" s="71"/>
      <c r="C62" s="72">
        <v>2</v>
      </c>
      <c r="D62" s="71">
        <v>1</v>
      </c>
      <c r="E62" s="72">
        <v>1</v>
      </c>
      <c r="F62" s="71">
        <f t="shared" si="38"/>
        <v>1</v>
      </c>
      <c r="G62" s="71">
        <f t="shared" si="39"/>
        <v>3</v>
      </c>
      <c r="H62" s="74"/>
      <c r="IM62"/>
      <c r="IN62"/>
    </row>
    <row r="63" spans="1:248">
      <c r="A63" s="76" t="s">
        <v>186</v>
      </c>
      <c r="B63" s="71">
        <v>1</v>
      </c>
      <c r="C63" s="72"/>
      <c r="D63" s="71"/>
      <c r="E63" s="72"/>
      <c r="F63" s="71">
        <f t="shared" si="38"/>
        <v>1</v>
      </c>
      <c r="G63" s="71">
        <f t="shared" si="39"/>
        <v>0</v>
      </c>
      <c r="H63" s="74"/>
      <c r="IM63"/>
      <c r="IN63"/>
    </row>
    <row r="65" spans="1:1">
      <c r="A65" s="70" t="s">
        <v>258</v>
      </c>
    </row>
    <row r="66" spans="1:1">
      <c r="A66" s="70" t="s">
        <v>259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11" sqref="A11:XFD22"/>
    </sheetView>
  </sheetViews>
  <sheetFormatPr defaultRowHeight="12.75"/>
  <cols>
    <col min="1" max="11" width="7.7109375" style="85" customWidth="1"/>
    <col min="12" max="12" width="8.28515625" style="90" customWidth="1"/>
    <col min="13" max="13" width="8.28515625" style="85" customWidth="1"/>
    <col min="14" max="256" width="9.140625" style="76"/>
    <col min="257" max="267" width="7.7109375" style="76" customWidth="1"/>
    <col min="268" max="269" width="8.28515625" style="76" customWidth="1"/>
    <col min="270" max="512" width="9.140625" style="76"/>
    <col min="513" max="523" width="7.7109375" style="76" customWidth="1"/>
    <col min="524" max="525" width="8.28515625" style="76" customWidth="1"/>
    <col min="526" max="768" width="9.140625" style="76"/>
    <col min="769" max="779" width="7.7109375" style="76" customWidth="1"/>
    <col min="780" max="781" width="8.28515625" style="76" customWidth="1"/>
    <col min="782" max="1024" width="9.140625" style="76"/>
    <col min="1025" max="1035" width="7.7109375" style="76" customWidth="1"/>
    <col min="1036" max="1037" width="8.28515625" style="76" customWidth="1"/>
    <col min="1038" max="1280" width="9.140625" style="76"/>
    <col min="1281" max="1291" width="7.7109375" style="76" customWidth="1"/>
    <col min="1292" max="1293" width="8.28515625" style="76" customWidth="1"/>
    <col min="1294" max="1536" width="9.140625" style="76"/>
    <col min="1537" max="1547" width="7.7109375" style="76" customWidth="1"/>
    <col min="1548" max="1549" width="8.28515625" style="76" customWidth="1"/>
    <col min="1550" max="1792" width="9.140625" style="76"/>
    <col min="1793" max="1803" width="7.7109375" style="76" customWidth="1"/>
    <col min="1804" max="1805" width="8.28515625" style="76" customWidth="1"/>
    <col min="1806" max="2048" width="9.140625" style="76"/>
    <col min="2049" max="2059" width="7.7109375" style="76" customWidth="1"/>
    <col min="2060" max="2061" width="8.28515625" style="76" customWidth="1"/>
    <col min="2062" max="2304" width="9.140625" style="76"/>
    <col min="2305" max="2315" width="7.7109375" style="76" customWidth="1"/>
    <col min="2316" max="2317" width="8.28515625" style="76" customWidth="1"/>
    <col min="2318" max="2560" width="9.140625" style="76"/>
    <col min="2561" max="2571" width="7.7109375" style="76" customWidth="1"/>
    <col min="2572" max="2573" width="8.28515625" style="76" customWidth="1"/>
    <col min="2574" max="2816" width="9.140625" style="76"/>
    <col min="2817" max="2827" width="7.7109375" style="76" customWidth="1"/>
    <col min="2828" max="2829" width="8.28515625" style="76" customWidth="1"/>
    <col min="2830" max="3072" width="9.140625" style="76"/>
    <col min="3073" max="3083" width="7.7109375" style="76" customWidth="1"/>
    <col min="3084" max="3085" width="8.28515625" style="76" customWidth="1"/>
    <col min="3086" max="3328" width="9.140625" style="76"/>
    <col min="3329" max="3339" width="7.7109375" style="76" customWidth="1"/>
    <col min="3340" max="3341" width="8.28515625" style="76" customWidth="1"/>
    <col min="3342" max="3584" width="9.140625" style="76"/>
    <col min="3585" max="3595" width="7.7109375" style="76" customWidth="1"/>
    <col min="3596" max="3597" width="8.28515625" style="76" customWidth="1"/>
    <col min="3598" max="3840" width="9.140625" style="76"/>
    <col min="3841" max="3851" width="7.7109375" style="76" customWidth="1"/>
    <col min="3852" max="3853" width="8.28515625" style="76" customWidth="1"/>
    <col min="3854" max="4096" width="9.140625" style="76"/>
    <col min="4097" max="4107" width="7.7109375" style="76" customWidth="1"/>
    <col min="4108" max="4109" width="8.28515625" style="76" customWidth="1"/>
    <col min="4110" max="4352" width="9.140625" style="76"/>
    <col min="4353" max="4363" width="7.7109375" style="76" customWidth="1"/>
    <col min="4364" max="4365" width="8.28515625" style="76" customWidth="1"/>
    <col min="4366" max="4608" width="9.140625" style="76"/>
    <col min="4609" max="4619" width="7.7109375" style="76" customWidth="1"/>
    <col min="4620" max="4621" width="8.28515625" style="76" customWidth="1"/>
    <col min="4622" max="4864" width="9.140625" style="76"/>
    <col min="4865" max="4875" width="7.7109375" style="76" customWidth="1"/>
    <col min="4876" max="4877" width="8.28515625" style="76" customWidth="1"/>
    <col min="4878" max="5120" width="9.140625" style="76"/>
    <col min="5121" max="5131" width="7.7109375" style="76" customWidth="1"/>
    <col min="5132" max="5133" width="8.28515625" style="76" customWidth="1"/>
    <col min="5134" max="5376" width="9.140625" style="76"/>
    <col min="5377" max="5387" width="7.7109375" style="76" customWidth="1"/>
    <col min="5388" max="5389" width="8.28515625" style="76" customWidth="1"/>
    <col min="5390" max="5632" width="9.140625" style="76"/>
    <col min="5633" max="5643" width="7.7109375" style="76" customWidth="1"/>
    <col min="5644" max="5645" width="8.28515625" style="76" customWidth="1"/>
    <col min="5646" max="5888" width="9.140625" style="76"/>
    <col min="5889" max="5899" width="7.7109375" style="76" customWidth="1"/>
    <col min="5900" max="5901" width="8.28515625" style="76" customWidth="1"/>
    <col min="5902" max="6144" width="9.140625" style="76"/>
    <col min="6145" max="6155" width="7.7109375" style="76" customWidth="1"/>
    <col min="6156" max="6157" width="8.28515625" style="76" customWidth="1"/>
    <col min="6158" max="6400" width="9.140625" style="76"/>
    <col min="6401" max="6411" width="7.7109375" style="76" customWidth="1"/>
    <col min="6412" max="6413" width="8.28515625" style="76" customWidth="1"/>
    <col min="6414" max="6656" width="9.140625" style="76"/>
    <col min="6657" max="6667" width="7.7109375" style="76" customWidth="1"/>
    <col min="6668" max="6669" width="8.28515625" style="76" customWidth="1"/>
    <col min="6670" max="6912" width="9.140625" style="76"/>
    <col min="6913" max="6923" width="7.7109375" style="76" customWidth="1"/>
    <col min="6924" max="6925" width="8.28515625" style="76" customWidth="1"/>
    <col min="6926" max="7168" width="9.140625" style="76"/>
    <col min="7169" max="7179" width="7.7109375" style="76" customWidth="1"/>
    <col min="7180" max="7181" width="8.28515625" style="76" customWidth="1"/>
    <col min="7182" max="7424" width="9.140625" style="76"/>
    <col min="7425" max="7435" width="7.7109375" style="76" customWidth="1"/>
    <col min="7436" max="7437" width="8.28515625" style="76" customWidth="1"/>
    <col min="7438" max="7680" width="9.140625" style="76"/>
    <col min="7681" max="7691" width="7.7109375" style="76" customWidth="1"/>
    <col min="7692" max="7693" width="8.28515625" style="76" customWidth="1"/>
    <col min="7694" max="7936" width="9.140625" style="76"/>
    <col min="7937" max="7947" width="7.7109375" style="76" customWidth="1"/>
    <col min="7948" max="7949" width="8.28515625" style="76" customWidth="1"/>
    <col min="7950" max="8192" width="9.140625" style="76"/>
    <col min="8193" max="8203" width="7.7109375" style="76" customWidth="1"/>
    <col min="8204" max="8205" width="8.28515625" style="76" customWidth="1"/>
    <col min="8206" max="8448" width="9.140625" style="76"/>
    <col min="8449" max="8459" width="7.7109375" style="76" customWidth="1"/>
    <col min="8460" max="8461" width="8.28515625" style="76" customWidth="1"/>
    <col min="8462" max="8704" width="9.140625" style="76"/>
    <col min="8705" max="8715" width="7.7109375" style="76" customWidth="1"/>
    <col min="8716" max="8717" width="8.28515625" style="76" customWidth="1"/>
    <col min="8718" max="8960" width="9.140625" style="76"/>
    <col min="8961" max="8971" width="7.7109375" style="76" customWidth="1"/>
    <col min="8972" max="8973" width="8.28515625" style="76" customWidth="1"/>
    <col min="8974" max="9216" width="9.140625" style="76"/>
    <col min="9217" max="9227" width="7.7109375" style="76" customWidth="1"/>
    <col min="9228" max="9229" width="8.28515625" style="76" customWidth="1"/>
    <col min="9230" max="9472" width="9.140625" style="76"/>
    <col min="9473" max="9483" width="7.7109375" style="76" customWidth="1"/>
    <col min="9484" max="9485" width="8.28515625" style="76" customWidth="1"/>
    <col min="9486" max="9728" width="9.140625" style="76"/>
    <col min="9729" max="9739" width="7.7109375" style="76" customWidth="1"/>
    <col min="9740" max="9741" width="8.28515625" style="76" customWidth="1"/>
    <col min="9742" max="9984" width="9.140625" style="76"/>
    <col min="9985" max="9995" width="7.7109375" style="76" customWidth="1"/>
    <col min="9996" max="9997" width="8.28515625" style="76" customWidth="1"/>
    <col min="9998" max="10240" width="9.140625" style="76"/>
    <col min="10241" max="10251" width="7.7109375" style="76" customWidth="1"/>
    <col min="10252" max="10253" width="8.28515625" style="76" customWidth="1"/>
    <col min="10254" max="10496" width="9.140625" style="76"/>
    <col min="10497" max="10507" width="7.7109375" style="76" customWidth="1"/>
    <col min="10508" max="10509" width="8.28515625" style="76" customWidth="1"/>
    <col min="10510" max="10752" width="9.140625" style="76"/>
    <col min="10753" max="10763" width="7.7109375" style="76" customWidth="1"/>
    <col min="10764" max="10765" width="8.28515625" style="76" customWidth="1"/>
    <col min="10766" max="11008" width="9.140625" style="76"/>
    <col min="11009" max="11019" width="7.7109375" style="76" customWidth="1"/>
    <col min="11020" max="11021" width="8.28515625" style="76" customWidth="1"/>
    <col min="11022" max="11264" width="9.140625" style="76"/>
    <col min="11265" max="11275" width="7.7109375" style="76" customWidth="1"/>
    <col min="11276" max="11277" width="8.28515625" style="76" customWidth="1"/>
    <col min="11278" max="11520" width="9.140625" style="76"/>
    <col min="11521" max="11531" width="7.7109375" style="76" customWidth="1"/>
    <col min="11532" max="11533" width="8.28515625" style="76" customWidth="1"/>
    <col min="11534" max="11776" width="9.140625" style="76"/>
    <col min="11777" max="11787" width="7.7109375" style="76" customWidth="1"/>
    <col min="11788" max="11789" width="8.28515625" style="76" customWidth="1"/>
    <col min="11790" max="12032" width="9.140625" style="76"/>
    <col min="12033" max="12043" width="7.7109375" style="76" customWidth="1"/>
    <col min="12044" max="12045" width="8.28515625" style="76" customWidth="1"/>
    <col min="12046" max="12288" width="9.140625" style="76"/>
    <col min="12289" max="12299" width="7.7109375" style="76" customWidth="1"/>
    <col min="12300" max="12301" width="8.28515625" style="76" customWidth="1"/>
    <col min="12302" max="12544" width="9.140625" style="76"/>
    <col min="12545" max="12555" width="7.7109375" style="76" customWidth="1"/>
    <col min="12556" max="12557" width="8.28515625" style="76" customWidth="1"/>
    <col min="12558" max="12800" width="9.140625" style="76"/>
    <col min="12801" max="12811" width="7.7109375" style="76" customWidth="1"/>
    <col min="12812" max="12813" width="8.28515625" style="76" customWidth="1"/>
    <col min="12814" max="13056" width="9.140625" style="76"/>
    <col min="13057" max="13067" width="7.7109375" style="76" customWidth="1"/>
    <col min="13068" max="13069" width="8.28515625" style="76" customWidth="1"/>
    <col min="13070" max="13312" width="9.140625" style="76"/>
    <col min="13313" max="13323" width="7.7109375" style="76" customWidth="1"/>
    <col min="13324" max="13325" width="8.28515625" style="76" customWidth="1"/>
    <col min="13326" max="13568" width="9.140625" style="76"/>
    <col min="13569" max="13579" width="7.7109375" style="76" customWidth="1"/>
    <col min="13580" max="13581" width="8.28515625" style="76" customWidth="1"/>
    <col min="13582" max="13824" width="9.140625" style="76"/>
    <col min="13825" max="13835" width="7.7109375" style="76" customWidth="1"/>
    <col min="13836" max="13837" width="8.28515625" style="76" customWidth="1"/>
    <col min="13838" max="14080" width="9.140625" style="76"/>
    <col min="14081" max="14091" width="7.7109375" style="76" customWidth="1"/>
    <col min="14092" max="14093" width="8.28515625" style="76" customWidth="1"/>
    <col min="14094" max="14336" width="9.140625" style="76"/>
    <col min="14337" max="14347" width="7.7109375" style="76" customWidth="1"/>
    <col min="14348" max="14349" width="8.28515625" style="76" customWidth="1"/>
    <col min="14350" max="14592" width="9.140625" style="76"/>
    <col min="14593" max="14603" width="7.7109375" style="76" customWidth="1"/>
    <col min="14604" max="14605" width="8.28515625" style="76" customWidth="1"/>
    <col min="14606" max="14848" width="9.140625" style="76"/>
    <col min="14849" max="14859" width="7.7109375" style="76" customWidth="1"/>
    <col min="14860" max="14861" width="8.28515625" style="76" customWidth="1"/>
    <col min="14862" max="15104" width="9.140625" style="76"/>
    <col min="15105" max="15115" width="7.7109375" style="76" customWidth="1"/>
    <col min="15116" max="15117" width="8.28515625" style="76" customWidth="1"/>
    <col min="15118" max="15360" width="9.140625" style="76"/>
    <col min="15361" max="15371" width="7.7109375" style="76" customWidth="1"/>
    <col min="15372" max="15373" width="8.28515625" style="76" customWidth="1"/>
    <col min="15374" max="15616" width="9.140625" style="76"/>
    <col min="15617" max="15627" width="7.7109375" style="76" customWidth="1"/>
    <col min="15628" max="15629" width="8.28515625" style="76" customWidth="1"/>
    <col min="15630" max="15872" width="9.140625" style="76"/>
    <col min="15873" max="15883" width="7.7109375" style="76" customWidth="1"/>
    <col min="15884" max="15885" width="8.28515625" style="76" customWidth="1"/>
    <col min="15886" max="16128" width="9.140625" style="76"/>
    <col min="16129" max="16139" width="7.7109375" style="76" customWidth="1"/>
    <col min="16140" max="16141" width="8.28515625" style="76" customWidth="1"/>
    <col min="16142" max="16384" width="9.140625" style="76"/>
  </cols>
  <sheetData>
    <row r="1" spans="1:12">
      <c r="A1" s="62" t="s">
        <v>337</v>
      </c>
    </row>
    <row r="3" spans="1:12">
      <c r="A3" s="85" t="s">
        <v>0</v>
      </c>
      <c r="B3" s="85" t="s">
        <v>300</v>
      </c>
      <c r="C3" s="85" t="s">
        <v>301</v>
      </c>
      <c r="D3" s="85" t="s">
        <v>302</v>
      </c>
      <c r="E3" s="85" t="s">
        <v>303</v>
      </c>
      <c r="F3" s="85" t="s">
        <v>304</v>
      </c>
      <c r="G3" s="85" t="s">
        <v>305</v>
      </c>
      <c r="H3" s="85" t="s">
        <v>306</v>
      </c>
      <c r="I3" s="85" t="s">
        <v>307</v>
      </c>
      <c r="J3" s="85" t="s">
        <v>308</v>
      </c>
      <c r="K3" s="85" t="s">
        <v>309</v>
      </c>
      <c r="L3" s="90" t="s">
        <v>310</v>
      </c>
    </row>
    <row r="4" spans="1:12">
      <c r="A4" s="85">
        <v>4</v>
      </c>
      <c r="B4" s="91">
        <v>48.1</v>
      </c>
      <c r="C4" s="91">
        <v>29.8</v>
      </c>
      <c r="D4" s="91"/>
      <c r="E4" s="91"/>
      <c r="F4" s="91"/>
      <c r="G4" s="91"/>
      <c r="I4" s="92"/>
      <c r="J4" s="92"/>
      <c r="K4" s="92"/>
      <c r="L4" s="85" t="s">
        <v>235</v>
      </c>
    </row>
    <row r="5" spans="1:12">
      <c r="A5" s="85">
        <v>4</v>
      </c>
      <c r="B5" s="91">
        <v>53.1</v>
      </c>
      <c r="C5" s="91">
        <v>31.3</v>
      </c>
      <c r="D5" s="91"/>
      <c r="E5" s="91"/>
      <c r="F5" s="91"/>
      <c r="G5" s="91"/>
      <c r="I5" s="92"/>
      <c r="J5" s="92"/>
      <c r="K5" s="92"/>
      <c r="L5" s="85" t="s">
        <v>312</v>
      </c>
    </row>
    <row r="6" spans="1:12">
      <c r="A6" s="85">
        <v>4</v>
      </c>
      <c r="B6" s="91">
        <v>46.4</v>
      </c>
      <c r="C6" s="91">
        <v>29.4</v>
      </c>
      <c r="D6" s="91">
        <v>48.1</v>
      </c>
      <c r="E6" s="91">
        <v>42.3</v>
      </c>
      <c r="F6" s="91">
        <v>22.3</v>
      </c>
      <c r="G6" s="91">
        <v>25.2</v>
      </c>
      <c r="H6" s="85">
        <v>170</v>
      </c>
      <c r="I6" s="92">
        <f>B6/H6</f>
        <v>0.27294117647058824</v>
      </c>
      <c r="J6" s="92">
        <f>G6/H6</f>
        <v>0.14823529411764705</v>
      </c>
      <c r="K6" s="92">
        <f>D6/H6</f>
        <v>0.28294117647058825</v>
      </c>
      <c r="L6" s="85" t="s">
        <v>235</v>
      </c>
    </row>
    <row r="7" spans="1:12">
      <c r="A7" s="85">
        <v>4</v>
      </c>
      <c r="B7" s="91">
        <v>57.6</v>
      </c>
      <c r="C7" s="91">
        <v>37.4</v>
      </c>
      <c r="D7" s="91"/>
      <c r="E7" s="91"/>
      <c r="F7" s="91"/>
      <c r="G7" s="91"/>
      <c r="H7" s="85">
        <v>175</v>
      </c>
      <c r="I7" s="92">
        <f t="shared" ref="I7:I8" si="0">B7/H7</f>
        <v>0.32914285714285713</v>
      </c>
      <c r="J7" s="92"/>
      <c r="K7" s="92"/>
      <c r="L7" s="85" t="s">
        <v>311</v>
      </c>
    </row>
    <row r="8" spans="1:12">
      <c r="A8" s="85">
        <v>4</v>
      </c>
      <c r="B8" s="91">
        <v>50.5</v>
      </c>
      <c r="C8" s="91">
        <v>35.299999999999997</v>
      </c>
      <c r="D8" s="91">
        <v>53.6</v>
      </c>
      <c r="E8" s="91">
        <v>47.7</v>
      </c>
      <c r="F8" s="91">
        <v>28.8</v>
      </c>
      <c r="G8" s="91">
        <v>26.1</v>
      </c>
      <c r="H8" s="85">
        <v>188</v>
      </c>
      <c r="I8" s="92">
        <f t="shared" si="0"/>
        <v>0.26861702127659576</v>
      </c>
      <c r="J8" s="92">
        <f>G8/H8</f>
        <v>0.13882978723404257</v>
      </c>
      <c r="K8" s="92">
        <f>D8/H8</f>
        <v>0.28510638297872343</v>
      </c>
      <c r="L8" s="85" t="s">
        <v>235</v>
      </c>
    </row>
    <row r="9" spans="1:12">
      <c r="A9" s="85">
        <v>4</v>
      </c>
      <c r="B9" s="91">
        <v>50.8</v>
      </c>
      <c r="C9" s="91">
        <v>33.200000000000003</v>
      </c>
      <c r="D9" s="91"/>
      <c r="E9" s="91"/>
      <c r="F9" s="91"/>
      <c r="G9" s="91"/>
      <c r="I9" s="92"/>
      <c r="J9" s="92"/>
      <c r="K9" s="92"/>
      <c r="L9" s="85" t="s">
        <v>235</v>
      </c>
    </row>
    <row r="10" spans="1:12">
      <c r="A10" s="85">
        <v>4</v>
      </c>
      <c r="B10" s="91">
        <v>46.2</v>
      </c>
      <c r="C10" s="91">
        <v>28.6</v>
      </c>
      <c r="D10" s="91">
        <v>49.1</v>
      </c>
      <c r="E10" s="91">
        <v>44.5</v>
      </c>
      <c r="F10" s="91">
        <v>24.4</v>
      </c>
      <c r="G10" s="91"/>
      <c r="H10" s="85">
        <v>170</v>
      </c>
      <c r="I10" s="92">
        <f>B10/H10</f>
        <v>0.27176470588235296</v>
      </c>
      <c r="J10" s="92"/>
      <c r="K10" s="92"/>
      <c r="L10" s="85" t="s">
        <v>235</v>
      </c>
    </row>
    <row r="11" spans="1:12">
      <c r="A11" s="85">
        <v>5</v>
      </c>
      <c r="B11" s="91">
        <v>54.2</v>
      </c>
      <c r="C11" s="91">
        <v>33.200000000000003</v>
      </c>
      <c r="D11" s="91"/>
      <c r="E11" s="91"/>
      <c r="F11" s="91"/>
      <c r="G11" s="91"/>
      <c r="I11" s="92"/>
      <c r="J11" s="92"/>
      <c r="K11" s="92"/>
      <c r="L11" s="85" t="s">
        <v>312</v>
      </c>
    </row>
    <row r="12" spans="1:12">
      <c r="A12" s="85">
        <v>5</v>
      </c>
      <c r="B12" s="91">
        <v>52.8</v>
      </c>
      <c r="C12" s="91">
        <v>33</v>
      </c>
      <c r="D12" s="91"/>
      <c r="E12" s="91"/>
      <c r="F12" s="91"/>
      <c r="G12" s="91"/>
      <c r="H12" s="85">
        <v>188</v>
      </c>
      <c r="I12" s="92">
        <f>B12/H12</f>
        <v>0.2808510638297872</v>
      </c>
      <c r="J12" s="92"/>
      <c r="K12" s="92"/>
      <c r="L12" s="85" t="s">
        <v>235</v>
      </c>
    </row>
    <row r="13" spans="1:12">
      <c r="A13" s="85">
        <v>5</v>
      </c>
      <c r="B13" s="91">
        <v>64.5</v>
      </c>
      <c r="C13" s="91">
        <v>39.299999999999997</v>
      </c>
      <c r="D13" s="91">
        <v>66.2</v>
      </c>
      <c r="E13" s="91">
        <v>59.3</v>
      </c>
      <c r="F13" s="91">
        <v>28.7</v>
      </c>
      <c r="G13" s="91">
        <v>34.700000000000003</v>
      </c>
      <c r="H13" s="85">
        <v>197</v>
      </c>
      <c r="I13" s="92">
        <f>B13/H13</f>
        <v>0.32741116751269034</v>
      </c>
      <c r="J13" s="92">
        <f>G13/H13</f>
        <v>0.17614213197969544</v>
      </c>
      <c r="K13" s="92">
        <f>D13/H13</f>
        <v>0.33604060913705586</v>
      </c>
      <c r="L13" s="85" t="s">
        <v>311</v>
      </c>
    </row>
    <row r="14" spans="1:12">
      <c r="A14" s="85">
        <v>5</v>
      </c>
      <c r="B14" s="91">
        <v>55.3</v>
      </c>
      <c r="C14" s="91"/>
      <c r="D14" s="91"/>
      <c r="E14" s="91"/>
      <c r="F14" s="91"/>
      <c r="G14" s="91"/>
      <c r="I14" s="92"/>
      <c r="J14" s="92"/>
      <c r="K14" s="92"/>
      <c r="L14" s="85" t="s">
        <v>336</v>
      </c>
    </row>
    <row r="15" spans="1:12">
      <c r="A15" s="85">
        <v>5</v>
      </c>
      <c r="B15" s="91"/>
      <c r="C15" s="91"/>
      <c r="D15" s="91">
        <v>64.099999999999994</v>
      </c>
      <c r="E15" s="91">
        <v>57.7</v>
      </c>
      <c r="F15" s="91">
        <v>27.7</v>
      </c>
      <c r="G15" s="91"/>
      <c r="I15" s="92"/>
      <c r="J15" s="92"/>
      <c r="K15" s="92"/>
      <c r="L15" s="85" t="s">
        <v>311</v>
      </c>
    </row>
    <row r="16" spans="1:12">
      <c r="A16" s="85">
        <v>5</v>
      </c>
      <c r="B16" s="91">
        <v>58.6</v>
      </c>
      <c r="C16" s="91"/>
      <c r="D16" s="91">
        <v>60.3</v>
      </c>
      <c r="E16" s="91">
        <v>57.1</v>
      </c>
      <c r="F16" s="91">
        <v>25.9</v>
      </c>
      <c r="G16" s="91">
        <v>33.6</v>
      </c>
      <c r="H16" s="85">
        <v>186</v>
      </c>
      <c r="I16" s="92">
        <f>B16/H16</f>
        <v>0.31505376344086022</v>
      </c>
      <c r="J16" s="92">
        <f>G16/H16</f>
        <v>0.1806451612903226</v>
      </c>
      <c r="K16" s="92">
        <f>D16/H16</f>
        <v>0.32419354838709674</v>
      </c>
      <c r="L16" s="85" t="s">
        <v>311</v>
      </c>
    </row>
    <row r="17" spans="1:12">
      <c r="A17" s="85">
        <v>5</v>
      </c>
      <c r="B17" s="91"/>
      <c r="C17" s="91"/>
      <c r="D17" s="91">
        <v>62.7</v>
      </c>
      <c r="E17" s="91">
        <v>58.6</v>
      </c>
      <c r="F17" s="91">
        <v>31.8</v>
      </c>
      <c r="G17" s="91"/>
      <c r="I17" s="92"/>
      <c r="J17" s="92"/>
      <c r="K17" s="92"/>
      <c r="L17" s="85" t="s">
        <v>311</v>
      </c>
    </row>
    <row r="18" spans="1:12">
      <c r="A18" s="85">
        <v>5</v>
      </c>
      <c r="B18" s="91"/>
      <c r="C18" s="91"/>
      <c r="D18" s="91">
        <v>58.9</v>
      </c>
      <c r="E18" s="91">
        <v>54.6</v>
      </c>
      <c r="F18" s="91">
        <v>26.6</v>
      </c>
      <c r="G18" s="91"/>
      <c r="I18" s="92"/>
      <c r="J18" s="92"/>
      <c r="K18" s="92"/>
      <c r="L18" s="85" t="s">
        <v>311</v>
      </c>
    </row>
    <row r="19" spans="1:12">
      <c r="A19" s="85">
        <v>5</v>
      </c>
      <c r="B19" s="91">
        <v>65.2</v>
      </c>
      <c r="C19" s="91">
        <v>38.5</v>
      </c>
      <c r="D19" s="91">
        <v>67.8</v>
      </c>
      <c r="E19" s="91">
        <v>63.9</v>
      </c>
      <c r="F19" s="91">
        <v>31.8</v>
      </c>
      <c r="G19" s="91">
        <v>37.299999999999997</v>
      </c>
      <c r="H19" s="85">
        <v>212</v>
      </c>
      <c r="I19" s="92">
        <f>B19/H19</f>
        <v>0.30754716981132074</v>
      </c>
      <c r="J19" s="92">
        <f>G19/H19</f>
        <v>0.17594339622641508</v>
      </c>
      <c r="K19" s="92">
        <f t="shared" ref="K19:K21" si="1">D19/H19</f>
        <v>0.31981132075471697</v>
      </c>
      <c r="L19" s="85" t="s">
        <v>311</v>
      </c>
    </row>
    <row r="20" spans="1:12">
      <c r="A20" s="85">
        <v>5</v>
      </c>
      <c r="B20" s="91"/>
      <c r="C20" s="91"/>
      <c r="D20" s="91">
        <v>55.6</v>
      </c>
      <c r="E20" s="91">
        <v>51.4</v>
      </c>
      <c r="F20" s="91">
        <v>28.2</v>
      </c>
      <c r="G20" s="91">
        <v>29.4</v>
      </c>
      <c r="H20" s="85">
        <v>173</v>
      </c>
      <c r="I20" s="92"/>
      <c r="J20" s="92">
        <f t="shared" ref="J20:J21" si="2">G20/H20</f>
        <v>0.16994219653179191</v>
      </c>
      <c r="K20" s="92">
        <f t="shared" si="1"/>
        <v>0.32138728323699423</v>
      </c>
      <c r="L20" s="85" t="s">
        <v>311</v>
      </c>
    </row>
    <row r="21" spans="1:12">
      <c r="A21" s="85">
        <v>5</v>
      </c>
      <c r="B21" s="91">
        <v>66.8</v>
      </c>
      <c r="C21" s="91">
        <v>41.7</v>
      </c>
      <c r="D21" s="91">
        <v>65.599999999999994</v>
      </c>
      <c r="E21" s="91">
        <v>58.6</v>
      </c>
      <c r="F21" s="91">
        <v>30.8</v>
      </c>
      <c r="G21" s="91">
        <v>36.4</v>
      </c>
      <c r="H21" s="85">
        <v>210</v>
      </c>
      <c r="I21" s="92">
        <f>B21/H21</f>
        <v>0.3180952380952381</v>
      </c>
      <c r="J21" s="92">
        <f t="shared" si="2"/>
        <v>0.17333333333333334</v>
      </c>
      <c r="K21" s="92">
        <f t="shared" si="1"/>
        <v>0.31238095238095237</v>
      </c>
      <c r="L21" s="85" t="s">
        <v>311</v>
      </c>
    </row>
    <row r="22" spans="1:12">
      <c r="A22" s="85">
        <v>5</v>
      </c>
      <c r="B22" s="91">
        <v>57.3</v>
      </c>
      <c r="C22" s="91">
        <v>36.5</v>
      </c>
      <c r="D22" s="91"/>
      <c r="E22" s="91"/>
      <c r="F22" s="91"/>
      <c r="G22" s="91"/>
      <c r="I22" s="92"/>
      <c r="J22" s="92"/>
      <c r="K22" s="92"/>
      <c r="L22" s="85" t="s">
        <v>311</v>
      </c>
    </row>
    <row r="23" spans="1:12">
      <c r="B23" s="91"/>
      <c r="C23" s="91"/>
      <c r="D23" s="91"/>
      <c r="E23" s="91"/>
      <c r="F23" s="91"/>
      <c r="G23" s="91"/>
      <c r="I23" s="92"/>
      <c r="J23" s="92"/>
      <c r="K23" s="92"/>
      <c r="L23" s="85"/>
    </row>
    <row r="24" spans="1:12" s="85" customFormat="1">
      <c r="A24" s="90" t="s">
        <v>313</v>
      </c>
      <c r="L24" s="90"/>
    </row>
    <row r="25" spans="1:12" s="85" customFormat="1">
      <c r="A25" s="76" t="s">
        <v>314</v>
      </c>
      <c r="L25" s="90"/>
    </row>
    <row r="26" spans="1:12" s="85" customFormat="1">
      <c r="A26" s="90" t="s">
        <v>315</v>
      </c>
      <c r="L26" s="90"/>
    </row>
    <row r="27" spans="1:12" s="85" customFormat="1">
      <c r="A27" s="90" t="s">
        <v>316</v>
      </c>
      <c r="L27" s="90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4" sqref="A34"/>
    </sheetView>
  </sheetViews>
  <sheetFormatPr defaultRowHeight="12.75"/>
  <cols>
    <col min="1" max="1" width="19.140625" style="76" customWidth="1"/>
    <col min="2" max="2" width="56.42578125" style="76" customWidth="1"/>
    <col min="3" max="4" width="6.85546875" style="85" customWidth="1"/>
    <col min="5" max="255" width="9.140625" style="76"/>
    <col min="256" max="256" width="19.140625" style="76" customWidth="1"/>
    <col min="257" max="257" width="56.42578125" style="76" customWidth="1"/>
    <col min="258" max="260" width="6" style="76" customWidth="1"/>
    <col min="261" max="511" width="9.140625" style="76"/>
    <col min="512" max="512" width="19.140625" style="76" customWidth="1"/>
    <col min="513" max="513" width="56.42578125" style="76" customWidth="1"/>
    <col min="514" max="516" width="6" style="76" customWidth="1"/>
    <col min="517" max="767" width="9.140625" style="76"/>
    <col min="768" max="768" width="19.140625" style="76" customWidth="1"/>
    <col min="769" max="769" width="56.42578125" style="76" customWidth="1"/>
    <col min="770" max="772" width="6" style="76" customWidth="1"/>
    <col min="773" max="1023" width="9.140625" style="76"/>
    <col min="1024" max="1024" width="19.140625" style="76" customWidth="1"/>
    <col min="1025" max="1025" width="56.42578125" style="76" customWidth="1"/>
    <col min="1026" max="1028" width="6" style="76" customWidth="1"/>
    <col min="1029" max="1279" width="9.140625" style="76"/>
    <col min="1280" max="1280" width="19.140625" style="76" customWidth="1"/>
    <col min="1281" max="1281" width="56.42578125" style="76" customWidth="1"/>
    <col min="1282" max="1284" width="6" style="76" customWidth="1"/>
    <col min="1285" max="1535" width="9.140625" style="76"/>
    <col min="1536" max="1536" width="19.140625" style="76" customWidth="1"/>
    <col min="1537" max="1537" width="56.42578125" style="76" customWidth="1"/>
    <col min="1538" max="1540" width="6" style="76" customWidth="1"/>
    <col min="1541" max="1791" width="9.140625" style="76"/>
    <col min="1792" max="1792" width="19.140625" style="76" customWidth="1"/>
    <col min="1793" max="1793" width="56.42578125" style="76" customWidth="1"/>
    <col min="1794" max="1796" width="6" style="76" customWidth="1"/>
    <col min="1797" max="2047" width="9.140625" style="76"/>
    <col min="2048" max="2048" width="19.140625" style="76" customWidth="1"/>
    <col min="2049" max="2049" width="56.42578125" style="76" customWidth="1"/>
    <col min="2050" max="2052" width="6" style="76" customWidth="1"/>
    <col min="2053" max="2303" width="9.140625" style="76"/>
    <col min="2304" max="2304" width="19.140625" style="76" customWidth="1"/>
    <col min="2305" max="2305" width="56.42578125" style="76" customWidth="1"/>
    <col min="2306" max="2308" width="6" style="76" customWidth="1"/>
    <col min="2309" max="2559" width="9.140625" style="76"/>
    <col min="2560" max="2560" width="19.140625" style="76" customWidth="1"/>
    <col min="2561" max="2561" width="56.42578125" style="76" customWidth="1"/>
    <col min="2562" max="2564" width="6" style="76" customWidth="1"/>
    <col min="2565" max="2815" width="9.140625" style="76"/>
    <col min="2816" max="2816" width="19.140625" style="76" customWidth="1"/>
    <col min="2817" max="2817" width="56.42578125" style="76" customWidth="1"/>
    <col min="2818" max="2820" width="6" style="76" customWidth="1"/>
    <col min="2821" max="3071" width="9.140625" style="76"/>
    <col min="3072" max="3072" width="19.140625" style="76" customWidth="1"/>
    <col min="3073" max="3073" width="56.42578125" style="76" customWidth="1"/>
    <col min="3074" max="3076" width="6" style="76" customWidth="1"/>
    <col min="3077" max="3327" width="9.140625" style="76"/>
    <col min="3328" max="3328" width="19.140625" style="76" customWidth="1"/>
    <col min="3329" max="3329" width="56.42578125" style="76" customWidth="1"/>
    <col min="3330" max="3332" width="6" style="76" customWidth="1"/>
    <col min="3333" max="3583" width="9.140625" style="76"/>
    <col min="3584" max="3584" width="19.140625" style="76" customWidth="1"/>
    <col min="3585" max="3585" width="56.42578125" style="76" customWidth="1"/>
    <col min="3586" max="3588" width="6" style="76" customWidth="1"/>
    <col min="3589" max="3839" width="9.140625" style="76"/>
    <col min="3840" max="3840" width="19.140625" style="76" customWidth="1"/>
    <col min="3841" max="3841" width="56.42578125" style="76" customWidth="1"/>
    <col min="3842" max="3844" width="6" style="76" customWidth="1"/>
    <col min="3845" max="4095" width="9.140625" style="76"/>
    <col min="4096" max="4096" width="19.140625" style="76" customWidth="1"/>
    <col min="4097" max="4097" width="56.42578125" style="76" customWidth="1"/>
    <col min="4098" max="4100" width="6" style="76" customWidth="1"/>
    <col min="4101" max="4351" width="9.140625" style="76"/>
    <col min="4352" max="4352" width="19.140625" style="76" customWidth="1"/>
    <col min="4353" max="4353" width="56.42578125" style="76" customWidth="1"/>
    <col min="4354" max="4356" width="6" style="76" customWidth="1"/>
    <col min="4357" max="4607" width="9.140625" style="76"/>
    <col min="4608" max="4608" width="19.140625" style="76" customWidth="1"/>
    <col min="4609" max="4609" width="56.42578125" style="76" customWidth="1"/>
    <col min="4610" max="4612" width="6" style="76" customWidth="1"/>
    <col min="4613" max="4863" width="9.140625" style="76"/>
    <col min="4864" max="4864" width="19.140625" style="76" customWidth="1"/>
    <col min="4865" max="4865" width="56.42578125" style="76" customWidth="1"/>
    <col min="4866" max="4868" width="6" style="76" customWidth="1"/>
    <col min="4869" max="5119" width="9.140625" style="76"/>
    <col min="5120" max="5120" width="19.140625" style="76" customWidth="1"/>
    <col min="5121" max="5121" width="56.42578125" style="76" customWidth="1"/>
    <col min="5122" max="5124" width="6" style="76" customWidth="1"/>
    <col min="5125" max="5375" width="9.140625" style="76"/>
    <col min="5376" max="5376" width="19.140625" style="76" customWidth="1"/>
    <col min="5377" max="5377" width="56.42578125" style="76" customWidth="1"/>
    <col min="5378" max="5380" width="6" style="76" customWidth="1"/>
    <col min="5381" max="5631" width="9.140625" style="76"/>
    <col min="5632" max="5632" width="19.140625" style="76" customWidth="1"/>
    <col min="5633" max="5633" width="56.42578125" style="76" customWidth="1"/>
    <col min="5634" max="5636" width="6" style="76" customWidth="1"/>
    <col min="5637" max="5887" width="9.140625" style="76"/>
    <col min="5888" max="5888" width="19.140625" style="76" customWidth="1"/>
    <col min="5889" max="5889" width="56.42578125" style="76" customWidth="1"/>
    <col min="5890" max="5892" width="6" style="76" customWidth="1"/>
    <col min="5893" max="6143" width="9.140625" style="76"/>
    <col min="6144" max="6144" width="19.140625" style="76" customWidth="1"/>
    <col min="6145" max="6145" width="56.42578125" style="76" customWidth="1"/>
    <col min="6146" max="6148" width="6" style="76" customWidth="1"/>
    <col min="6149" max="6399" width="9.140625" style="76"/>
    <col min="6400" max="6400" width="19.140625" style="76" customWidth="1"/>
    <col min="6401" max="6401" width="56.42578125" style="76" customWidth="1"/>
    <col min="6402" max="6404" width="6" style="76" customWidth="1"/>
    <col min="6405" max="6655" width="9.140625" style="76"/>
    <col min="6656" max="6656" width="19.140625" style="76" customWidth="1"/>
    <col min="6657" max="6657" width="56.42578125" style="76" customWidth="1"/>
    <col min="6658" max="6660" width="6" style="76" customWidth="1"/>
    <col min="6661" max="6911" width="9.140625" style="76"/>
    <col min="6912" max="6912" width="19.140625" style="76" customWidth="1"/>
    <col min="6913" max="6913" width="56.42578125" style="76" customWidth="1"/>
    <col min="6914" max="6916" width="6" style="76" customWidth="1"/>
    <col min="6917" max="7167" width="9.140625" style="76"/>
    <col min="7168" max="7168" width="19.140625" style="76" customWidth="1"/>
    <col min="7169" max="7169" width="56.42578125" style="76" customWidth="1"/>
    <col min="7170" max="7172" width="6" style="76" customWidth="1"/>
    <col min="7173" max="7423" width="9.140625" style="76"/>
    <col min="7424" max="7424" width="19.140625" style="76" customWidth="1"/>
    <col min="7425" max="7425" width="56.42578125" style="76" customWidth="1"/>
    <col min="7426" max="7428" width="6" style="76" customWidth="1"/>
    <col min="7429" max="7679" width="9.140625" style="76"/>
    <col min="7680" max="7680" width="19.140625" style="76" customWidth="1"/>
    <col min="7681" max="7681" width="56.42578125" style="76" customWidth="1"/>
    <col min="7682" max="7684" width="6" style="76" customWidth="1"/>
    <col min="7685" max="7935" width="9.140625" style="76"/>
    <col min="7936" max="7936" width="19.140625" style="76" customWidth="1"/>
    <col min="7937" max="7937" width="56.42578125" style="76" customWidth="1"/>
    <col min="7938" max="7940" width="6" style="76" customWidth="1"/>
    <col min="7941" max="8191" width="9.140625" style="76"/>
    <col min="8192" max="8192" width="19.140625" style="76" customWidth="1"/>
    <col min="8193" max="8193" width="56.42578125" style="76" customWidth="1"/>
    <col min="8194" max="8196" width="6" style="76" customWidth="1"/>
    <col min="8197" max="8447" width="9.140625" style="76"/>
    <col min="8448" max="8448" width="19.140625" style="76" customWidth="1"/>
    <col min="8449" max="8449" width="56.42578125" style="76" customWidth="1"/>
    <col min="8450" max="8452" width="6" style="76" customWidth="1"/>
    <col min="8453" max="8703" width="9.140625" style="76"/>
    <col min="8704" max="8704" width="19.140625" style="76" customWidth="1"/>
    <col min="8705" max="8705" width="56.42578125" style="76" customWidth="1"/>
    <col min="8706" max="8708" width="6" style="76" customWidth="1"/>
    <col min="8709" max="8959" width="9.140625" style="76"/>
    <col min="8960" max="8960" width="19.140625" style="76" customWidth="1"/>
    <col min="8961" max="8961" width="56.42578125" style="76" customWidth="1"/>
    <col min="8962" max="8964" width="6" style="76" customWidth="1"/>
    <col min="8965" max="9215" width="9.140625" style="76"/>
    <col min="9216" max="9216" width="19.140625" style="76" customWidth="1"/>
    <col min="9217" max="9217" width="56.42578125" style="76" customWidth="1"/>
    <col min="9218" max="9220" width="6" style="76" customWidth="1"/>
    <col min="9221" max="9471" width="9.140625" style="76"/>
    <col min="9472" max="9472" width="19.140625" style="76" customWidth="1"/>
    <col min="9473" max="9473" width="56.42578125" style="76" customWidth="1"/>
    <col min="9474" max="9476" width="6" style="76" customWidth="1"/>
    <col min="9477" max="9727" width="9.140625" style="76"/>
    <col min="9728" max="9728" width="19.140625" style="76" customWidth="1"/>
    <col min="9729" max="9729" width="56.42578125" style="76" customWidth="1"/>
    <col min="9730" max="9732" width="6" style="76" customWidth="1"/>
    <col min="9733" max="9983" width="9.140625" style="76"/>
    <col min="9984" max="9984" width="19.140625" style="76" customWidth="1"/>
    <col min="9985" max="9985" width="56.42578125" style="76" customWidth="1"/>
    <col min="9986" max="9988" width="6" style="76" customWidth="1"/>
    <col min="9989" max="10239" width="9.140625" style="76"/>
    <col min="10240" max="10240" width="19.140625" style="76" customWidth="1"/>
    <col min="10241" max="10241" width="56.42578125" style="76" customWidth="1"/>
    <col min="10242" max="10244" width="6" style="76" customWidth="1"/>
    <col min="10245" max="10495" width="9.140625" style="76"/>
    <col min="10496" max="10496" width="19.140625" style="76" customWidth="1"/>
    <col min="10497" max="10497" width="56.42578125" style="76" customWidth="1"/>
    <col min="10498" max="10500" width="6" style="76" customWidth="1"/>
    <col min="10501" max="10751" width="9.140625" style="76"/>
    <col min="10752" max="10752" width="19.140625" style="76" customWidth="1"/>
    <col min="10753" max="10753" width="56.42578125" style="76" customWidth="1"/>
    <col min="10754" max="10756" width="6" style="76" customWidth="1"/>
    <col min="10757" max="11007" width="9.140625" style="76"/>
    <col min="11008" max="11008" width="19.140625" style="76" customWidth="1"/>
    <col min="11009" max="11009" width="56.42578125" style="76" customWidth="1"/>
    <col min="11010" max="11012" width="6" style="76" customWidth="1"/>
    <col min="11013" max="11263" width="9.140625" style="76"/>
    <col min="11264" max="11264" width="19.140625" style="76" customWidth="1"/>
    <col min="11265" max="11265" width="56.42578125" style="76" customWidth="1"/>
    <col min="11266" max="11268" width="6" style="76" customWidth="1"/>
    <col min="11269" max="11519" width="9.140625" style="76"/>
    <col min="11520" max="11520" width="19.140625" style="76" customWidth="1"/>
    <col min="11521" max="11521" width="56.42578125" style="76" customWidth="1"/>
    <col min="11522" max="11524" width="6" style="76" customWidth="1"/>
    <col min="11525" max="11775" width="9.140625" style="76"/>
    <col min="11776" max="11776" width="19.140625" style="76" customWidth="1"/>
    <col min="11777" max="11777" width="56.42578125" style="76" customWidth="1"/>
    <col min="11778" max="11780" width="6" style="76" customWidth="1"/>
    <col min="11781" max="12031" width="9.140625" style="76"/>
    <col min="12032" max="12032" width="19.140625" style="76" customWidth="1"/>
    <col min="12033" max="12033" width="56.42578125" style="76" customWidth="1"/>
    <col min="12034" max="12036" width="6" style="76" customWidth="1"/>
    <col min="12037" max="12287" width="9.140625" style="76"/>
    <col min="12288" max="12288" width="19.140625" style="76" customWidth="1"/>
    <col min="12289" max="12289" width="56.42578125" style="76" customWidth="1"/>
    <col min="12290" max="12292" width="6" style="76" customWidth="1"/>
    <col min="12293" max="12543" width="9.140625" style="76"/>
    <col min="12544" max="12544" width="19.140625" style="76" customWidth="1"/>
    <col min="12545" max="12545" width="56.42578125" style="76" customWidth="1"/>
    <col min="12546" max="12548" width="6" style="76" customWidth="1"/>
    <col min="12549" max="12799" width="9.140625" style="76"/>
    <col min="12800" max="12800" width="19.140625" style="76" customWidth="1"/>
    <col min="12801" max="12801" width="56.42578125" style="76" customWidth="1"/>
    <col min="12802" max="12804" width="6" style="76" customWidth="1"/>
    <col min="12805" max="13055" width="9.140625" style="76"/>
    <col min="13056" max="13056" width="19.140625" style="76" customWidth="1"/>
    <col min="13057" max="13057" width="56.42578125" style="76" customWidth="1"/>
    <col min="13058" max="13060" width="6" style="76" customWidth="1"/>
    <col min="13061" max="13311" width="9.140625" style="76"/>
    <col min="13312" max="13312" width="19.140625" style="76" customWidth="1"/>
    <col min="13313" max="13313" width="56.42578125" style="76" customWidth="1"/>
    <col min="13314" max="13316" width="6" style="76" customWidth="1"/>
    <col min="13317" max="13567" width="9.140625" style="76"/>
    <col min="13568" max="13568" width="19.140625" style="76" customWidth="1"/>
    <col min="13569" max="13569" width="56.42578125" style="76" customWidth="1"/>
    <col min="13570" max="13572" width="6" style="76" customWidth="1"/>
    <col min="13573" max="13823" width="9.140625" style="76"/>
    <col min="13824" max="13824" width="19.140625" style="76" customWidth="1"/>
    <col min="13825" max="13825" width="56.42578125" style="76" customWidth="1"/>
    <col min="13826" max="13828" width="6" style="76" customWidth="1"/>
    <col min="13829" max="14079" width="9.140625" style="76"/>
    <col min="14080" max="14080" width="19.140625" style="76" customWidth="1"/>
    <col min="14081" max="14081" width="56.42578125" style="76" customWidth="1"/>
    <col min="14082" max="14084" width="6" style="76" customWidth="1"/>
    <col min="14085" max="14335" width="9.140625" style="76"/>
    <col min="14336" max="14336" width="19.140625" style="76" customWidth="1"/>
    <col min="14337" max="14337" width="56.42578125" style="76" customWidth="1"/>
    <col min="14338" max="14340" width="6" style="76" customWidth="1"/>
    <col min="14341" max="14591" width="9.140625" style="76"/>
    <col min="14592" max="14592" width="19.140625" style="76" customWidth="1"/>
    <col min="14593" max="14593" width="56.42578125" style="76" customWidth="1"/>
    <col min="14594" max="14596" width="6" style="76" customWidth="1"/>
    <col min="14597" max="14847" width="9.140625" style="76"/>
    <col min="14848" max="14848" width="19.140625" style="76" customWidth="1"/>
    <col min="14849" max="14849" width="56.42578125" style="76" customWidth="1"/>
    <col min="14850" max="14852" width="6" style="76" customWidth="1"/>
    <col min="14853" max="15103" width="9.140625" style="76"/>
    <col min="15104" max="15104" width="19.140625" style="76" customWidth="1"/>
    <col min="15105" max="15105" width="56.42578125" style="76" customWidth="1"/>
    <col min="15106" max="15108" width="6" style="76" customWidth="1"/>
    <col min="15109" max="15359" width="9.140625" style="76"/>
    <col min="15360" max="15360" width="19.140625" style="76" customWidth="1"/>
    <col min="15361" max="15361" width="56.42578125" style="76" customWidth="1"/>
    <col min="15362" max="15364" width="6" style="76" customWidth="1"/>
    <col min="15365" max="15615" width="9.140625" style="76"/>
    <col min="15616" max="15616" width="19.140625" style="76" customWidth="1"/>
    <col min="15617" max="15617" width="56.42578125" style="76" customWidth="1"/>
    <col min="15618" max="15620" width="6" style="76" customWidth="1"/>
    <col min="15621" max="15871" width="9.140625" style="76"/>
    <col min="15872" max="15872" width="19.140625" style="76" customWidth="1"/>
    <col min="15873" max="15873" width="56.42578125" style="76" customWidth="1"/>
    <col min="15874" max="15876" width="6" style="76" customWidth="1"/>
    <col min="15877" max="16127" width="9.140625" style="76"/>
    <col min="16128" max="16128" width="19.140625" style="76" customWidth="1"/>
    <col min="16129" max="16129" width="56.42578125" style="76" customWidth="1"/>
    <col min="16130" max="16132" width="6" style="76" customWidth="1"/>
    <col min="16133" max="16384" width="9.140625" style="76"/>
  </cols>
  <sheetData>
    <row r="1" spans="1:4">
      <c r="A1" s="55" t="s">
        <v>338</v>
      </c>
      <c r="B1" s="56"/>
      <c r="C1" s="56"/>
      <c r="D1" s="56"/>
    </row>
    <row r="2" spans="1:4">
      <c r="A2" s="55"/>
      <c r="B2" s="56"/>
      <c r="C2" s="56" t="s">
        <v>339</v>
      </c>
      <c r="D2" s="56" t="s">
        <v>340</v>
      </c>
    </row>
    <row r="3" spans="1:4">
      <c r="A3" s="55" t="s">
        <v>16</v>
      </c>
      <c r="B3" s="56" t="s">
        <v>260</v>
      </c>
      <c r="C3" s="56" t="s">
        <v>261</v>
      </c>
      <c r="D3" s="56" t="s">
        <v>261</v>
      </c>
    </row>
    <row r="4" spans="1:4">
      <c r="A4" s="55" t="s">
        <v>262</v>
      </c>
      <c r="B4" s="89" t="s">
        <v>281</v>
      </c>
      <c r="C4" s="86">
        <v>40.4</v>
      </c>
      <c r="D4" s="86">
        <v>50.2</v>
      </c>
    </row>
    <row r="5" spans="1:4">
      <c r="A5" s="55" t="s">
        <v>263</v>
      </c>
      <c r="B5" s="89" t="s">
        <v>277</v>
      </c>
      <c r="C5" s="86">
        <v>39.700000000000003</v>
      </c>
      <c r="D5" s="86">
        <v>40.9</v>
      </c>
    </row>
    <row r="6" spans="1:4">
      <c r="A6" s="55" t="s">
        <v>264</v>
      </c>
      <c r="B6" s="89" t="s">
        <v>278</v>
      </c>
      <c r="C6" s="86">
        <v>61.6</v>
      </c>
      <c r="D6" s="86">
        <v>66.099999999999994</v>
      </c>
    </row>
    <row r="7" spans="1:4">
      <c r="A7" s="76" t="s">
        <v>279</v>
      </c>
      <c r="B7" s="89" t="s">
        <v>280</v>
      </c>
      <c r="C7" s="86"/>
      <c r="D7" s="86">
        <v>47.5</v>
      </c>
    </row>
    <row r="8" spans="1:4">
      <c r="A8" s="55" t="s">
        <v>265</v>
      </c>
      <c r="B8" s="89" t="s">
        <v>282</v>
      </c>
      <c r="C8" s="86">
        <v>66.3</v>
      </c>
      <c r="D8" s="86">
        <v>74.8</v>
      </c>
    </row>
    <row r="9" spans="1:4">
      <c r="A9" s="55" t="s">
        <v>266</v>
      </c>
      <c r="B9" s="89" t="s">
        <v>283</v>
      </c>
      <c r="C9" s="86">
        <v>50.4</v>
      </c>
      <c r="D9" s="86">
        <v>59.3</v>
      </c>
    </row>
    <row r="10" spans="1:4">
      <c r="A10" s="55" t="s">
        <v>267</v>
      </c>
      <c r="B10" s="89" t="s">
        <v>284</v>
      </c>
      <c r="C10" s="86">
        <v>50.3</v>
      </c>
      <c r="D10" s="86">
        <v>62.7</v>
      </c>
    </row>
    <row r="11" spans="1:4">
      <c r="A11" s="55" t="s">
        <v>268</v>
      </c>
      <c r="B11" s="89" t="s">
        <v>341</v>
      </c>
      <c r="C11" s="86"/>
      <c r="D11" s="86">
        <v>49.9</v>
      </c>
    </row>
    <row r="12" spans="1:4">
      <c r="A12" s="55" t="s">
        <v>269</v>
      </c>
      <c r="B12" s="89" t="s">
        <v>285</v>
      </c>
      <c r="C12" s="86"/>
      <c r="D12" s="86">
        <v>56.3</v>
      </c>
    </row>
    <row r="13" spans="1:4">
      <c r="A13" s="55" t="s">
        <v>270</v>
      </c>
      <c r="B13" s="88" t="s">
        <v>286</v>
      </c>
      <c r="C13" s="86"/>
      <c r="D13" s="86">
        <v>72.3</v>
      </c>
    </row>
    <row r="14" spans="1:4">
      <c r="A14" s="55" t="s">
        <v>287</v>
      </c>
      <c r="B14" s="76" t="s">
        <v>289</v>
      </c>
      <c r="C14" s="86">
        <v>35.700000000000003</v>
      </c>
      <c r="D14" s="86">
        <v>39.6</v>
      </c>
    </row>
    <row r="15" spans="1:4">
      <c r="A15" s="76" t="s">
        <v>274</v>
      </c>
      <c r="B15" s="88" t="s">
        <v>290</v>
      </c>
      <c r="C15" s="86"/>
      <c r="D15" s="86">
        <v>71.599999999999994</v>
      </c>
    </row>
    <row r="16" spans="1:4">
      <c r="A16" s="55" t="s">
        <v>271</v>
      </c>
      <c r="B16" s="88" t="s">
        <v>291</v>
      </c>
      <c r="C16" s="86"/>
      <c r="D16" s="86">
        <v>55</v>
      </c>
    </row>
    <row r="17" spans="1:4">
      <c r="A17" s="55" t="s">
        <v>272</v>
      </c>
      <c r="B17" s="76" t="s">
        <v>292</v>
      </c>
      <c r="C17" s="86">
        <v>54</v>
      </c>
      <c r="D17" s="86">
        <v>59.3</v>
      </c>
    </row>
    <row r="18" spans="1:4">
      <c r="A18" s="55" t="s">
        <v>293</v>
      </c>
      <c r="B18" s="88" t="s">
        <v>294</v>
      </c>
      <c r="C18" s="86">
        <v>41.3</v>
      </c>
      <c r="D18" s="86">
        <v>44.6</v>
      </c>
    </row>
    <row r="19" spans="1:4">
      <c r="A19" s="55" t="s">
        <v>273</v>
      </c>
      <c r="B19" s="88" t="s">
        <v>295</v>
      </c>
      <c r="C19" s="86">
        <v>105.1</v>
      </c>
      <c r="D19" s="86">
        <v>113.6</v>
      </c>
    </row>
    <row r="20" spans="1:4">
      <c r="A20" s="55"/>
      <c r="B20" s="76" t="s">
        <v>296</v>
      </c>
      <c r="C20" s="86"/>
      <c r="D20" s="86"/>
    </row>
    <row r="21" spans="1:4">
      <c r="B21" s="90"/>
    </row>
    <row r="22" spans="1:4">
      <c r="A22" s="55" t="s">
        <v>17</v>
      </c>
      <c r="C22" s="86"/>
      <c r="D22" s="87"/>
    </row>
    <row r="23" spans="1:4">
      <c r="A23" s="55" t="s">
        <v>268</v>
      </c>
      <c r="B23" s="76" t="s">
        <v>342</v>
      </c>
      <c r="D23" s="85">
        <v>18.100000000000001</v>
      </c>
    </row>
    <row r="24" spans="1:4">
      <c r="A24" s="55" t="s">
        <v>272</v>
      </c>
      <c r="B24" s="88" t="s">
        <v>297</v>
      </c>
      <c r="D24" s="85">
        <v>25.7</v>
      </c>
    </row>
    <row r="26" spans="1:4">
      <c r="A26" s="76" t="s">
        <v>19</v>
      </c>
    </row>
    <row r="27" spans="1:4">
      <c r="A27" s="55" t="s">
        <v>268</v>
      </c>
      <c r="B27" s="88" t="s">
        <v>298</v>
      </c>
      <c r="D27" s="85">
        <v>45.3</v>
      </c>
    </row>
    <row r="28" spans="1:4">
      <c r="A28" s="55" t="s">
        <v>272</v>
      </c>
      <c r="B28" s="88" t="s">
        <v>299</v>
      </c>
      <c r="D28" s="85">
        <v>64.5</v>
      </c>
    </row>
    <row r="29" spans="1:4">
      <c r="A29" s="55"/>
    </row>
    <row r="30" spans="1:4">
      <c r="A30" s="88" t="s">
        <v>325</v>
      </c>
      <c r="B30" s="56"/>
      <c r="C30" s="86"/>
      <c r="D30" s="56"/>
    </row>
    <row r="31" spans="1:4">
      <c r="A31" s="76" t="s">
        <v>275</v>
      </c>
      <c r="B31" s="56"/>
      <c r="C31" s="56"/>
      <c r="D31" s="56"/>
    </row>
    <row r="32" spans="1:4">
      <c r="A32" s="76" t="s">
        <v>288</v>
      </c>
      <c r="B32" s="56"/>
      <c r="C32" s="56"/>
      <c r="D32" s="56"/>
    </row>
    <row r="33" spans="1:1">
      <c r="A33" s="55" t="s">
        <v>276</v>
      </c>
    </row>
    <row r="34" spans="1:1">
      <c r="A34" s="55" t="s">
        <v>344</v>
      </c>
    </row>
    <row r="35" spans="1:1">
      <c r="A35" s="76" t="s">
        <v>343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30" workbookViewId="0">
      <selection activeCell="E34" sqref="E34"/>
    </sheetView>
  </sheetViews>
  <sheetFormatPr defaultRowHeight="12.75"/>
  <cols>
    <col min="1" max="1" width="12" style="22" customWidth="1"/>
    <col min="2" max="10" width="7.140625" style="22" customWidth="1"/>
    <col min="11" max="256" width="9.140625" style="22"/>
    <col min="257" max="257" width="12" style="22" customWidth="1"/>
    <col min="258" max="266" width="7.140625" style="22" customWidth="1"/>
    <col min="267" max="512" width="9.140625" style="22"/>
    <col min="513" max="513" width="12" style="22" customWidth="1"/>
    <col min="514" max="522" width="7.140625" style="22" customWidth="1"/>
    <col min="523" max="768" width="9.140625" style="22"/>
    <col min="769" max="769" width="12" style="22" customWidth="1"/>
    <col min="770" max="778" width="7.140625" style="22" customWidth="1"/>
    <col min="779" max="1024" width="9.140625" style="22"/>
    <col min="1025" max="1025" width="12" style="22" customWidth="1"/>
    <col min="1026" max="1034" width="7.140625" style="22" customWidth="1"/>
    <col min="1035" max="1280" width="9.140625" style="22"/>
    <col min="1281" max="1281" width="12" style="22" customWidth="1"/>
    <col min="1282" max="1290" width="7.140625" style="22" customWidth="1"/>
    <col min="1291" max="1536" width="9.140625" style="22"/>
    <col min="1537" max="1537" width="12" style="22" customWidth="1"/>
    <col min="1538" max="1546" width="7.140625" style="22" customWidth="1"/>
    <col min="1547" max="1792" width="9.140625" style="22"/>
    <col min="1793" max="1793" width="12" style="22" customWidth="1"/>
    <col min="1794" max="1802" width="7.140625" style="22" customWidth="1"/>
    <col min="1803" max="2048" width="9.140625" style="22"/>
    <col min="2049" max="2049" width="12" style="22" customWidth="1"/>
    <col min="2050" max="2058" width="7.140625" style="22" customWidth="1"/>
    <col min="2059" max="2304" width="9.140625" style="22"/>
    <col min="2305" max="2305" width="12" style="22" customWidth="1"/>
    <col min="2306" max="2314" width="7.140625" style="22" customWidth="1"/>
    <col min="2315" max="2560" width="9.140625" style="22"/>
    <col min="2561" max="2561" width="12" style="22" customWidth="1"/>
    <col min="2562" max="2570" width="7.140625" style="22" customWidth="1"/>
    <col min="2571" max="2816" width="9.140625" style="22"/>
    <col min="2817" max="2817" width="12" style="22" customWidth="1"/>
    <col min="2818" max="2826" width="7.140625" style="22" customWidth="1"/>
    <col min="2827" max="3072" width="9.140625" style="22"/>
    <col min="3073" max="3073" width="12" style="22" customWidth="1"/>
    <col min="3074" max="3082" width="7.140625" style="22" customWidth="1"/>
    <col min="3083" max="3328" width="9.140625" style="22"/>
    <col min="3329" max="3329" width="12" style="22" customWidth="1"/>
    <col min="3330" max="3338" width="7.140625" style="22" customWidth="1"/>
    <col min="3339" max="3584" width="9.140625" style="22"/>
    <col min="3585" max="3585" width="12" style="22" customWidth="1"/>
    <col min="3586" max="3594" width="7.140625" style="22" customWidth="1"/>
    <col min="3595" max="3840" width="9.140625" style="22"/>
    <col min="3841" max="3841" width="12" style="22" customWidth="1"/>
    <col min="3842" max="3850" width="7.140625" style="22" customWidth="1"/>
    <col min="3851" max="4096" width="9.140625" style="22"/>
    <col min="4097" max="4097" width="12" style="22" customWidth="1"/>
    <col min="4098" max="4106" width="7.140625" style="22" customWidth="1"/>
    <col min="4107" max="4352" width="9.140625" style="22"/>
    <col min="4353" max="4353" width="12" style="22" customWidth="1"/>
    <col min="4354" max="4362" width="7.140625" style="22" customWidth="1"/>
    <col min="4363" max="4608" width="9.140625" style="22"/>
    <col min="4609" max="4609" width="12" style="22" customWidth="1"/>
    <col min="4610" max="4618" width="7.140625" style="22" customWidth="1"/>
    <col min="4619" max="4864" width="9.140625" style="22"/>
    <col min="4865" max="4865" width="12" style="22" customWidth="1"/>
    <col min="4866" max="4874" width="7.140625" style="22" customWidth="1"/>
    <col min="4875" max="5120" width="9.140625" style="22"/>
    <col min="5121" max="5121" width="12" style="22" customWidth="1"/>
    <col min="5122" max="5130" width="7.140625" style="22" customWidth="1"/>
    <col min="5131" max="5376" width="9.140625" style="22"/>
    <col min="5377" max="5377" width="12" style="22" customWidth="1"/>
    <col min="5378" max="5386" width="7.140625" style="22" customWidth="1"/>
    <col min="5387" max="5632" width="9.140625" style="22"/>
    <col min="5633" max="5633" width="12" style="22" customWidth="1"/>
    <col min="5634" max="5642" width="7.140625" style="22" customWidth="1"/>
    <col min="5643" max="5888" width="9.140625" style="22"/>
    <col min="5889" max="5889" width="12" style="22" customWidth="1"/>
    <col min="5890" max="5898" width="7.140625" style="22" customWidth="1"/>
    <col min="5899" max="6144" width="9.140625" style="22"/>
    <col min="6145" max="6145" width="12" style="22" customWidth="1"/>
    <col min="6146" max="6154" width="7.140625" style="22" customWidth="1"/>
    <col min="6155" max="6400" width="9.140625" style="22"/>
    <col min="6401" max="6401" width="12" style="22" customWidth="1"/>
    <col min="6402" max="6410" width="7.140625" style="22" customWidth="1"/>
    <col min="6411" max="6656" width="9.140625" style="22"/>
    <col min="6657" max="6657" width="12" style="22" customWidth="1"/>
    <col min="6658" max="6666" width="7.140625" style="22" customWidth="1"/>
    <col min="6667" max="6912" width="9.140625" style="22"/>
    <col min="6913" max="6913" width="12" style="22" customWidth="1"/>
    <col min="6914" max="6922" width="7.140625" style="22" customWidth="1"/>
    <col min="6923" max="7168" width="9.140625" style="22"/>
    <col min="7169" max="7169" width="12" style="22" customWidth="1"/>
    <col min="7170" max="7178" width="7.140625" style="22" customWidth="1"/>
    <col min="7179" max="7424" width="9.140625" style="22"/>
    <col min="7425" max="7425" width="12" style="22" customWidth="1"/>
    <col min="7426" max="7434" width="7.140625" style="22" customWidth="1"/>
    <col min="7435" max="7680" width="9.140625" style="22"/>
    <col min="7681" max="7681" width="12" style="22" customWidth="1"/>
    <col min="7682" max="7690" width="7.140625" style="22" customWidth="1"/>
    <col min="7691" max="7936" width="9.140625" style="22"/>
    <col min="7937" max="7937" width="12" style="22" customWidth="1"/>
    <col min="7938" max="7946" width="7.140625" style="22" customWidth="1"/>
    <col min="7947" max="8192" width="9.140625" style="22"/>
    <col min="8193" max="8193" width="12" style="22" customWidth="1"/>
    <col min="8194" max="8202" width="7.140625" style="22" customWidth="1"/>
    <col min="8203" max="8448" width="9.140625" style="22"/>
    <col min="8449" max="8449" width="12" style="22" customWidth="1"/>
    <col min="8450" max="8458" width="7.140625" style="22" customWidth="1"/>
    <col min="8459" max="8704" width="9.140625" style="22"/>
    <col min="8705" max="8705" width="12" style="22" customWidth="1"/>
    <col min="8706" max="8714" width="7.140625" style="22" customWidth="1"/>
    <col min="8715" max="8960" width="9.140625" style="22"/>
    <col min="8961" max="8961" width="12" style="22" customWidth="1"/>
    <col min="8962" max="8970" width="7.140625" style="22" customWidth="1"/>
    <col min="8971" max="9216" width="9.140625" style="22"/>
    <col min="9217" max="9217" width="12" style="22" customWidth="1"/>
    <col min="9218" max="9226" width="7.140625" style="22" customWidth="1"/>
    <col min="9227" max="9472" width="9.140625" style="22"/>
    <col min="9473" max="9473" width="12" style="22" customWidth="1"/>
    <col min="9474" max="9482" width="7.140625" style="22" customWidth="1"/>
    <col min="9483" max="9728" width="9.140625" style="22"/>
    <col min="9729" max="9729" width="12" style="22" customWidth="1"/>
    <col min="9730" max="9738" width="7.140625" style="22" customWidth="1"/>
    <col min="9739" max="9984" width="9.140625" style="22"/>
    <col min="9985" max="9985" width="12" style="22" customWidth="1"/>
    <col min="9986" max="9994" width="7.140625" style="22" customWidth="1"/>
    <col min="9995" max="10240" width="9.140625" style="22"/>
    <col min="10241" max="10241" width="12" style="22" customWidth="1"/>
    <col min="10242" max="10250" width="7.140625" style="22" customWidth="1"/>
    <col min="10251" max="10496" width="9.140625" style="22"/>
    <col min="10497" max="10497" width="12" style="22" customWidth="1"/>
    <col min="10498" max="10506" width="7.140625" style="22" customWidth="1"/>
    <col min="10507" max="10752" width="9.140625" style="22"/>
    <col min="10753" max="10753" width="12" style="22" customWidth="1"/>
    <col min="10754" max="10762" width="7.140625" style="22" customWidth="1"/>
    <col min="10763" max="11008" width="9.140625" style="22"/>
    <col min="11009" max="11009" width="12" style="22" customWidth="1"/>
    <col min="11010" max="11018" width="7.140625" style="22" customWidth="1"/>
    <col min="11019" max="11264" width="9.140625" style="22"/>
    <col min="11265" max="11265" width="12" style="22" customWidth="1"/>
    <col min="11266" max="11274" width="7.140625" style="22" customWidth="1"/>
    <col min="11275" max="11520" width="9.140625" style="22"/>
    <col min="11521" max="11521" width="12" style="22" customWidth="1"/>
    <col min="11522" max="11530" width="7.140625" style="22" customWidth="1"/>
    <col min="11531" max="11776" width="9.140625" style="22"/>
    <col min="11777" max="11777" width="12" style="22" customWidth="1"/>
    <col min="11778" max="11786" width="7.140625" style="22" customWidth="1"/>
    <col min="11787" max="12032" width="9.140625" style="22"/>
    <col min="12033" max="12033" width="12" style="22" customWidth="1"/>
    <col min="12034" max="12042" width="7.140625" style="22" customWidth="1"/>
    <col min="12043" max="12288" width="9.140625" style="22"/>
    <col min="12289" max="12289" width="12" style="22" customWidth="1"/>
    <col min="12290" max="12298" width="7.140625" style="22" customWidth="1"/>
    <col min="12299" max="12544" width="9.140625" style="22"/>
    <col min="12545" max="12545" width="12" style="22" customWidth="1"/>
    <col min="12546" max="12554" width="7.140625" style="22" customWidth="1"/>
    <col min="12555" max="12800" width="9.140625" style="22"/>
    <col min="12801" max="12801" width="12" style="22" customWidth="1"/>
    <col min="12802" max="12810" width="7.140625" style="22" customWidth="1"/>
    <col min="12811" max="13056" width="9.140625" style="22"/>
    <col min="13057" max="13057" width="12" style="22" customWidth="1"/>
    <col min="13058" max="13066" width="7.140625" style="22" customWidth="1"/>
    <col min="13067" max="13312" width="9.140625" style="22"/>
    <col min="13313" max="13313" width="12" style="22" customWidth="1"/>
    <col min="13314" max="13322" width="7.140625" style="22" customWidth="1"/>
    <col min="13323" max="13568" width="9.140625" style="22"/>
    <col min="13569" max="13569" width="12" style="22" customWidth="1"/>
    <col min="13570" max="13578" width="7.140625" style="22" customWidth="1"/>
    <col min="13579" max="13824" width="9.140625" style="22"/>
    <col min="13825" max="13825" width="12" style="22" customWidth="1"/>
    <col min="13826" max="13834" width="7.140625" style="22" customWidth="1"/>
    <col min="13835" max="14080" width="9.140625" style="22"/>
    <col min="14081" max="14081" width="12" style="22" customWidth="1"/>
    <col min="14082" max="14090" width="7.140625" style="22" customWidth="1"/>
    <col min="14091" max="14336" width="9.140625" style="22"/>
    <col min="14337" max="14337" width="12" style="22" customWidth="1"/>
    <col min="14338" max="14346" width="7.140625" style="22" customWidth="1"/>
    <col min="14347" max="14592" width="9.140625" style="22"/>
    <col min="14593" max="14593" width="12" style="22" customWidth="1"/>
    <col min="14594" max="14602" width="7.140625" style="22" customWidth="1"/>
    <col min="14603" max="14848" width="9.140625" style="22"/>
    <col min="14849" max="14849" width="12" style="22" customWidth="1"/>
    <col min="14850" max="14858" width="7.140625" style="22" customWidth="1"/>
    <col min="14859" max="15104" width="9.140625" style="22"/>
    <col min="15105" max="15105" width="12" style="22" customWidth="1"/>
    <col min="15106" max="15114" width="7.140625" style="22" customWidth="1"/>
    <col min="15115" max="15360" width="9.140625" style="22"/>
    <col min="15361" max="15361" width="12" style="22" customWidth="1"/>
    <col min="15362" max="15370" width="7.140625" style="22" customWidth="1"/>
    <col min="15371" max="15616" width="9.140625" style="22"/>
    <col min="15617" max="15617" width="12" style="22" customWidth="1"/>
    <col min="15618" max="15626" width="7.140625" style="22" customWidth="1"/>
    <col min="15627" max="15872" width="9.140625" style="22"/>
    <col min="15873" max="15873" width="12" style="22" customWidth="1"/>
    <col min="15874" max="15882" width="7.140625" style="22" customWidth="1"/>
    <col min="15883" max="16128" width="9.140625" style="22"/>
    <col min="16129" max="16129" width="12" style="22" customWidth="1"/>
    <col min="16130" max="16138" width="7.140625" style="22" customWidth="1"/>
    <col min="16139" max="16384" width="9.140625" style="22"/>
  </cols>
  <sheetData>
    <row r="1" spans="1:13">
      <c r="A1" s="10" t="s">
        <v>328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32"/>
      <c r="M1" s="11"/>
    </row>
    <row r="2" spans="1:13">
      <c r="A2" s="10"/>
      <c r="B2" s="11"/>
      <c r="C2" s="11"/>
      <c r="D2" s="10"/>
      <c r="E2" s="11"/>
      <c r="F2" s="11"/>
      <c r="G2" s="11"/>
      <c r="H2" s="11"/>
      <c r="I2" s="11"/>
      <c r="J2" s="11"/>
      <c r="K2" s="11"/>
      <c r="L2" s="32"/>
      <c r="M2" s="11"/>
    </row>
    <row r="3" spans="1:13" s="47" customFormat="1">
      <c r="A3" s="46"/>
      <c r="B3" s="13"/>
      <c r="C3" s="13"/>
      <c r="D3" s="13" t="s">
        <v>0</v>
      </c>
      <c r="E3" s="13"/>
      <c r="F3" s="13" t="s">
        <v>119</v>
      </c>
      <c r="G3" s="13"/>
      <c r="H3" s="13" t="s">
        <v>120</v>
      </c>
      <c r="I3" s="13" t="s">
        <v>9</v>
      </c>
      <c r="J3" s="13"/>
      <c r="K3" s="13"/>
      <c r="L3" s="34"/>
      <c r="M3" s="13"/>
    </row>
    <row r="4" spans="1:13" s="47" customFormat="1">
      <c r="A4" s="14"/>
      <c r="B4" s="30" t="s">
        <v>11</v>
      </c>
      <c r="C4" s="30" t="s">
        <v>34</v>
      </c>
      <c r="D4" s="30" t="s">
        <v>35</v>
      </c>
      <c r="E4" s="30" t="s">
        <v>36</v>
      </c>
      <c r="F4" s="13" t="s">
        <v>6</v>
      </c>
      <c r="G4" s="13" t="s">
        <v>9</v>
      </c>
      <c r="H4" s="13" t="s">
        <v>121</v>
      </c>
      <c r="I4" s="13" t="s">
        <v>122</v>
      </c>
      <c r="J4" s="13" t="s">
        <v>12</v>
      </c>
      <c r="K4" s="13"/>
      <c r="L4" s="34"/>
      <c r="M4" s="13"/>
    </row>
    <row r="5" spans="1:13">
      <c r="A5" s="38" t="s">
        <v>123</v>
      </c>
      <c r="B5" s="39">
        <v>3</v>
      </c>
      <c r="C5" s="39"/>
      <c r="D5" s="39"/>
      <c r="E5" s="39"/>
      <c r="F5" s="11">
        <f t="shared" ref="F5:F32" si="0">SUM(B5:E5)</f>
        <v>3</v>
      </c>
      <c r="G5" s="40">
        <f>F5/377*100</f>
        <v>0.79575596816976124</v>
      </c>
      <c r="H5" s="11"/>
      <c r="I5" s="40">
        <f>(F5-H5)/332*100</f>
        <v>0.90361445783132521</v>
      </c>
      <c r="J5" s="11"/>
      <c r="K5" s="11"/>
      <c r="L5" s="32"/>
      <c r="M5" s="11"/>
    </row>
    <row r="6" spans="1:13">
      <c r="A6" s="38" t="s">
        <v>124</v>
      </c>
      <c r="B6" s="39">
        <v>5</v>
      </c>
      <c r="C6" s="39">
        <v>1</v>
      </c>
      <c r="D6" s="39"/>
      <c r="E6" s="39"/>
      <c r="F6" s="11">
        <f t="shared" si="0"/>
        <v>6</v>
      </c>
      <c r="G6" s="40">
        <f t="shared" ref="G6:G32" si="1">F6/377*100</f>
        <v>1.5915119363395225</v>
      </c>
      <c r="H6" s="11"/>
      <c r="I6" s="40">
        <f t="shared" ref="I6:I32" si="2">(F6-H6)/332*100</f>
        <v>1.8072289156626504</v>
      </c>
      <c r="J6" s="11">
        <v>2</v>
      </c>
      <c r="K6" s="11"/>
      <c r="L6" s="32"/>
      <c r="M6" s="11"/>
    </row>
    <row r="7" spans="1:13">
      <c r="A7" s="38" t="s">
        <v>125</v>
      </c>
      <c r="B7" s="39">
        <v>2</v>
      </c>
      <c r="C7" s="39">
        <v>2</v>
      </c>
      <c r="D7" s="11"/>
      <c r="E7" s="39"/>
      <c r="F7" s="11">
        <f t="shared" si="0"/>
        <v>4</v>
      </c>
      <c r="G7" s="40">
        <f t="shared" si="1"/>
        <v>1.0610079575596816</v>
      </c>
      <c r="H7" s="11">
        <v>1</v>
      </c>
      <c r="I7" s="40">
        <f t="shared" si="2"/>
        <v>0.90361445783132521</v>
      </c>
      <c r="J7" s="11"/>
      <c r="K7" s="11"/>
      <c r="L7" s="32"/>
      <c r="M7" s="11"/>
    </row>
    <row r="8" spans="1:13">
      <c r="A8" s="38" t="s">
        <v>126</v>
      </c>
      <c r="B8" s="39">
        <v>27</v>
      </c>
      <c r="C8" s="39">
        <v>25</v>
      </c>
      <c r="D8" s="39"/>
      <c r="E8" s="39"/>
      <c r="F8" s="11">
        <f t="shared" si="0"/>
        <v>52</v>
      </c>
      <c r="G8" s="40">
        <f t="shared" si="1"/>
        <v>13.793103448275861</v>
      </c>
      <c r="H8" s="11">
        <v>3</v>
      </c>
      <c r="I8" s="40">
        <f t="shared" si="2"/>
        <v>14.759036144578314</v>
      </c>
      <c r="J8" s="11">
        <v>3</v>
      </c>
      <c r="K8" s="11"/>
      <c r="L8" s="32"/>
      <c r="M8" s="11"/>
    </row>
    <row r="9" spans="1:13">
      <c r="A9" s="38" t="s">
        <v>127</v>
      </c>
      <c r="B9" s="11">
        <v>1</v>
      </c>
      <c r="C9" s="39">
        <v>1</v>
      </c>
      <c r="D9" s="39"/>
      <c r="E9" s="39"/>
      <c r="F9" s="11">
        <f t="shared" si="0"/>
        <v>2</v>
      </c>
      <c r="G9" s="40">
        <f t="shared" si="1"/>
        <v>0.53050397877984079</v>
      </c>
      <c r="H9" s="11"/>
      <c r="I9" s="40">
        <f t="shared" si="2"/>
        <v>0.60240963855421692</v>
      </c>
      <c r="J9" s="11">
        <v>1</v>
      </c>
      <c r="K9" s="11"/>
      <c r="L9" s="32"/>
      <c r="M9" s="11"/>
    </row>
    <row r="10" spans="1:13">
      <c r="A10" s="38" t="s">
        <v>128</v>
      </c>
      <c r="B10" s="39">
        <v>8</v>
      </c>
      <c r="C10" s="39">
        <v>16</v>
      </c>
      <c r="D10" s="39"/>
      <c r="E10" s="39">
        <v>1</v>
      </c>
      <c r="F10" s="11">
        <f t="shared" si="0"/>
        <v>25</v>
      </c>
      <c r="G10" s="40">
        <f t="shared" si="1"/>
        <v>6.6312997347480112</v>
      </c>
      <c r="H10" s="11"/>
      <c r="I10" s="40">
        <f t="shared" si="2"/>
        <v>7.5301204819277112</v>
      </c>
      <c r="J10" s="11">
        <v>9</v>
      </c>
      <c r="K10" s="11"/>
      <c r="L10" s="32"/>
      <c r="M10" s="11"/>
    </row>
    <row r="11" spans="1:13">
      <c r="A11" s="38" t="s">
        <v>129</v>
      </c>
      <c r="B11" s="39">
        <v>5</v>
      </c>
      <c r="C11" s="39">
        <v>5</v>
      </c>
      <c r="D11" s="39"/>
      <c r="E11" s="39"/>
      <c r="F11" s="11">
        <f t="shared" si="0"/>
        <v>10</v>
      </c>
      <c r="G11" s="40">
        <f t="shared" si="1"/>
        <v>2.6525198938992043</v>
      </c>
      <c r="H11" s="11">
        <v>4</v>
      </c>
      <c r="I11" s="40">
        <f t="shared" si="2"/>
        <v>1.8072289156626504</v>
      </c>
      <c r="J11" s="11">
        <v>1</v>
      </c>
      <c r="K11" s="11"/>
      <c r="L11" s="32"/>
      <c r="M11" s="11"/>
    </row>
    <row r="12" spans="1:13">
      <c r="A12" s="38" t="s">
        <v>130</v>
      </c>
      <c r="B12" s="39">
        <v>9</v>
      </c>
      <c r="C12" s="39">
        <v>9</v>
      </c>
      <c r="D12" s="39">
        <v>1</v>
      </c>
      <c r="E12" s="39"/>
      <c r="F12" s="11">
        <f t="shared" si="0"/>
        <v>19</v>
      </c>
      <c r="G12" s="40">
        <f t="shared" si="1"/>
        <v>5.0397877984084882</v>
      </c>
      <c r="H12" s="11">
        <v>3</v>
      </c>
      <c r="I12" s="40">
        <f t="shared" si="2"/>
        <v>4.8192771084337354</v>
      </c>
      <c r="J12" s="11"/>
      <c r="K12" s="11"/>
      <c r="L12" s="32"/>
      <c r="M12" s="11"/>
    </row>
    <row r="13" spans="1:13">
      <c r="A13" s="38" t="s">
        <v>131</v>
      </c>
      <c r="B13" s="39">
        <v>23</v>
      </c>
      <c r="C13" s="39">
        <v>26</v>
      </c>
      <c r="D13" s="39">
        <v>2</v>
      </c>
      <c r="E13" s="39"/>
      <c r="F13" s="11">
        <f t="shared" si="0"/>
        <v>51</v>
      </c>
      <c r="G13" s="40">
        <f t="shared" si="1"/>
        <v>13.527851458885943</v>
      </c>
      <c r="H13" s="11">
        <v>4</v>
      </c>
      <c r="I13" s="40">
        <f t="shared" si="2"/>
        <v>14.156626506024098</v>
      </c>
      <c r="J13" s="11"/>
      <c r="K13" s="11"/>
      <c r="L13" s="32"/>
      <c r="M13" s="11"/>
    </row>
    <row r="14" spans="1:13">
      <c r="A14" s="38" t="s">
        <v>132</v>
      </c>
      <c r="B14" s="39">
        <v>2</v>
      </c>
      <c r="C14" s="39">
        <v>3</v>
      </c>
      <c r="D14" s="39"/>
      <c r="E14" s="39"/>
      <c r="F14" s="11">
        <f t="shared" si="0"/>
        <v>5</v>
      </c>
      <c r="G14" s="40">
        <f t="shared" si="1"/>
        <v>1.3262599469496021</v>
      </c>
      <c r="H14" s="11"/>
      <c r="I14" s="40">
        <f t="shared" si="2"/>
        <v>1.5060240963855422</v>
      </c>
      <c r="J14" s="11"/>
      <c r="K14" s="11"/>
      <c r="L14" s="32"/>
      <c r="M14" s="11"/>
    </row>
    <row r="15" spans="1:13">
      <c r="A15" s="38" t="s">
        <v>133</v>
      </c>
      <c r="B15" s="39">
        <v>3</v>
      </c>
      <c r="C15" s="39">
        <v>5</v>
      </c>
      <c r="D15" s="39"/>
      <c r="E15" s="39"/>
      <c r="F15" s="11">
        <f t="shared" si="0"/>
        <v>8</v>
      </c>
      <c r="G15" s="40">
        <f t="shared" si="1"/>
        <v>2.1220159151193632</v>
      </c>
      <c r="H15" s="11">
        <v>2</v>
      </c>
      <c r="I15" s="40">
        <f t="shared" si="2"/>
        <v>1.8072289156626504</v>
      </c>
      <c r="J15" s="11"/>
      <c r="K15" s="11"/>
      <c r="L15" s="32"/>
      <c r="M15" s="11"/>
    </row>
    <row r="16" spans="1:13">
      <c r="A16" s="38" t="s">
        <v>134</v>
      </c>
      <c r="B16" s="39">
        <v>8</v>
      </c>
      <c r="C16" s="39">
        <v>7</v>
      </c>
      <c r="D16" s="39"/>
      <c r="E16" s="39"/>
      <c r="F16" s="11">
        <f t="shared" si="0"/>
        <v>15</v>
      </c>
      <c r="G16" s="40">
        <f t="shared" si="1"/>
        <v>3.978779840848806</v>
      </c>
      <c r="H16" s="11">
        <v>5</v>
      </c>
      <c r="I16" s="40">
        <f t="shared" si="2"/>
        <v>3.0120481927710845</v>
      </c>
      <c r="J16" s="11"/>
      <c r="K16" s="11"/>
      <c r="L16" s="32"/>
      <c r="M16" s="11"/>
    </row>
    <row r="17" spans="1:13">
      <c r="A17" s="38" t="s">
        <v>135</v>
      </c>
      <c r="B17" s="39">
        <v>18</v>
      </c>
      <c r="C17" s="39">
        <v>47</v>
      </c>
      <c r="D17" s="39">
        <v>1</v>
      </c>
      <c r="E17" s="39"/>
      <c r="F17" s="11">
        <f t="shared" si="0"/>
        <v>66</v>
      </c>
      <c r="G17" s="40">
        <f t="shared" si="1"/>
        <v>17.50663129973475</v>
      </c>
      <c r="H17" s="11">
        <v>8</v>
      </c>
      <c r="I17" s="40">
        <f t="shared" si="2"/>
        <v>17.46987951807229</v>
      </c>
      <c r="J17" s="11"/>
      <c r="K17" s="11"/>
      <c r="L17" s="32"/>
      <c r="M17" s="11"/>
    </row>
    <row r="18" spans="1:13">
      <c r="A18" s="38" t="s">
        <v>137</v>
      </c>
      <c r="B18" s="39"/>
      <c r="C18" s="39">
        <v>2</v>
      </c>
      <c r="D18" s="39"/>
      <c r="E18" s="39"/>
      <c r="F18" s="11">
        <f t="shared" si="0"/>
        <v>2</v>
      </c>
      <c r="G18" s="40">
        <f t="shared" si="1"/>
        <v>0.53050397877984079</v>
      </c>
      <c r="H18" s="11">
        <v>1</v>
      </c>
      <c r="I18" s="40">
        <f t="shared" si="2"/>
        <v>0.30120481927710846</v>
      </c>
      <c r="J18" s="11">
        <v>1</v>
      </c>
      <c r="K18" s="11"/>
      <c r="L18" s="32"/>
      <c r="M18" s="11"/>
    </row>
    <row r="19" spans="1:13">
      <c r="A19" s="38" t="s">
        <v>138</v>
      </c>
      <c r="B19" s="39">
        <v>1</v>
      </c>
      <c r="C19" s="39"/>
      <c r="D19" s="39"/>
      <c r="E19" s="39"/>
      <c r="F19" s="11">
        <f t="shared" si="0"/>
        <v>1</v>
      </c>
      <c r="G19" s="40">
        <f t="shared" si="1"/>
        <v>0.2652519893899204</v>
      </c>
      <c r="H19" s="11"/>
      <c r="I19" s="40">
        <f t="shared" si="2"/>
        <v>0.30120481927710846</v>
      </c>
      <c r="J19" s="11">
        <v>1</v>
      </c>
      <c r="K19" s="11"/>
      <c r="L19" s="32"/>
      <c r="M19" s="11"/>
    </row>
    <row r="20" spans="1:13">
      <c r="A20" s="38" t="s">
        <v>140</v>
      </c>
      <c r="B20" s="39">
        <v>18</v>
      </c>
      <c r="C20" s="39">
        <v>13</v>
      </c>
      <c r="D20" s="39">
        <v>3</v>
      </c>
      <c r="E20" s="39"/>
      <c r="F20" s="11">
        <f t="shared" si="0"/>
        <v>34</v>
      </c>
      <c r="G20" s="40">
        <f t="shared" si="1"/>
        <v>9.0185676392572933</v>
      </c>
      <c r="H20" s="11">
        <v>3</v>
      </c>
      <c r="I20" s="40">
        <f t="shared" si="2"/>
        <v>9.3373493975903603</v>
      </c>
      <c r="J20" s="11">
        <v>1</v>
      </c>
      <c r="K20" s="11"/>
      <c r="L20" s="32"/>
      <c r="M20" s="11"/>
    </row>
    <row r="21" spans="1:13">
      <c r="A21" s="38" t="s">
        <v>141</v>
      </c>
      <c r="B21" s="39">
        <v>24</v>
      </c>
      <c r="C21" s="39">
        <v>19</v>
      </c>
      <c r="D21" s="39"/>
      <c r="E21" s="39"/>
      <c r="F21" s="11">
        <f t="shared" si="0"/>
        <v>43</v>
      </c>
      <c r="G21" s="40">
        <f t="shared" si="1"/>
        <v>11.405835543766578</v>
      </c>
      <c r="H21" s="11">
        <v>1</v>
      </c>
      <c r="I21" s="40">
        <f t="shared" si="2"/>
        <v>12.650602409638553</v>
      </c>
      <c r="J21" s="11"/>
      <c r="K21" s="11"/>
      <c r="L21" s="32"/>
      <c r="M21" s="11"/>
    </row>
    <row r="22" spans="1:13">
      <c r="A22" s="38" t="s">
        <v>142</v>
      </c>
      <c r="B22" s="39">
        <v>1</v>
      </c>
      <c r="C22" s="39"/>
      <c r="D22" s="39"/>
      <c r="E22" s="39"/>
      <c r="F22" s="11">
        <f t="shared" si="0"/>
        <v>1</v>
      </c>
      <c r="G22" s="40">
        <f t="shared" si="1"/>
        <v>0.2652519893899204</v>
      </c>
      <c r="H22" s="11"/>
      <c r="I22" s="40">
        <f t="shared" si="2"/>
        <v>0.30120481927710846</v>
      </c>
      <c r="J22" s="11">
        <v>1</v>
      </c>
      <c r="K22" s="11"/>
      <c r="L22" s="32"/>
      <c r="M22" s="11"/>
    </row>
    <row r="23" spans="1:13">
      <c r="A23" s="38" t="s">
        <v>143</v>
      </c>
      <c r="B23" s="39">
        <v>3</v>
      </c>
      <c r="C23" s="39">
        <v>4</v>
      </c>
      <c r="D23" s="39"/>
      <c r="E23" s="39"/>
      <c r="F23" s="11">
        <f t="shared" si="0"/>
        <v>7</v>
      </c>
      <c r="G23" s="40">
        <f t="shared" si="1"/>
        <v>1.8567639257294428</v>
      </c>
      <c r="H23" s="11">
        <v>2</v>
      </c>
      <c r="I23" s="40">
        <f t="shared" si="2"/>
        <v>1.5060240963855422</v>
      </c>
      <c r="J23" s="11">
        <v>2</v>
      </c>
      <c r="K23" s="11"/>
      <c r="L23" s="32"/>
      <c r="M23" s="11"/>
    </row>
    <row r="24" spans="1:13">
      <c r="A24" s="38" t="s">
        <v>144</v>
      </c>
      <c r="B24" s="39">
        <v>1</v>
      </c>
      <c r="C24" s="39">
        <v>2</v>
      </c>
      <c r="D24" s="39"/>
      <c r="E24" s="39"/>
      <c r="F24" s="11">
        <f t="shared" si="0"/>
        <v>3</v>
      </c>
      <c r="G24" s="40">
        <f t="shared" si="1"/>
        <v>0.79575596816976124</v>
      </c>
      <c r="H24" s="11">
        <v>2</v>
      </c>
      <c r="I24" s="40">
        <f t="shared" si="2"/>
        <v>0.30120481927710846</v>
      </c>
      <c r="J24" s="11">
        <v>2</v>
      </c>
      <c r="K24" s="11"/>
      <c r="L24" s="32"/>
      <c r="M24" s="11"/>
    </row>
    <row r="25" spans="1:13">
      <c r="A25" s="38" t="s">
        <v>145</v>
      </c>
      <c r="B25" s="39"/>
      <c r="C25" s="39">
        <v>3</v>
      </c>
      <c r="D25" s="39"/>
      <c r="E25" s="39"/>
      <c r="F25" s="11">
        <f t="shared" si="0"/>
        <v>3</v>
      </c>
      <c r="G25" s="40">
        <f t="shared" si="1"/>
        <v>0.79575596816976124</v>
      </c>
      <c r="H25" s="11">
        <v>3</v>
      </c>
      <c r="I25" s="40">
        <f t="shared" si="2"/>
        <v>0</v>
      </c>
      <c r="J25" s="11">
        <v>1</v>
      </c>
      <c r="K25" s="11"/>
      <c r="L25" s="32"/>
      <c r="M25" s="11"/>
    </row>
    <row r="26" spans="1:13">
      <c r="A26" s="38" t="s">
        <v>146</v>
      </c>
      <c r="B26" s="39">
        <v>1</v>
      </c>
      <c r="C26" s="39">
        <v>1</v>
      </c>
      <c r="D26" s="39"/>
      <c r="E26" s="39"/>
      <c r="F26" s="11">
        <f t="shared" si="0"/>
        <v>2</v>
      </c>
      <c r="G26" s="40">
        <f t="shared" si="1"/>
        <v>0.53050397877984079</v>
      </c>
      <c r="H26" s="11"/>
      <c r="I26" s="40">
        <f t="shared" si="2"/>
        <v>0.60240963855421692</v>
      </c>
      <c r="J26" s="11"/>
      <c r="K26" s="11"/>
      <c r="L26" s="32"/>
      <c r="M26" s="11"/>
    </row>
    <row r="27" spans="1:13">
      <c r="A27" s="38" t="s">
        <v>147</v>
      </c>
      <c r="B27" s="39"/>
      <c r="C27" s="39">
        <v>2</v>
      </c>
      <c r="D27" s="39"/>
      <c r="E27" s="39"/>
      <c r="F27" s="11">
        <f t="shared" si="0"/>
        <v>2</v>
      </c>
      <c r="G27" s="40">
        <f t="shared" si="1"/>
        <v>0.53050397877984079</v>
      </c>
      <c r="H27" s="11"/>
      <c r="I27" s="40">
        <f t="shared" si="2"/>
        <v>0.60240963855421692</v>
      </c>
      <c r="J27" s="11"/>
      <c r="K27" s="11"/>
      <c r="L27" s="32"/>
      <c r="M27" s="11"/>
    </row>
    <row r="28" spans="1:13">
      <c r="A28" s="10" t="s">
        <v>148</v>
      </c>
      <c r="B28" s="11">
        <v>1</v>
      </c>
      <c r="C28" s="39"/>
      <c r="D28" s="39"/>
      <c r="E28" s="39"/>
      <c r="F28" s="11">
        <f t="shared" si="0"/>
        <v>1</v>
      </c>
      <c r="G28" s="40">
        <f t="shared" si="1"/>
        <v>0.2652519893899204</v>
      </c>
      <c r="H28" s="11"/>
      <c r="I28" s="40">
        <f t="shared" si="2"/>
        <v>0.30120481927710846</v>
      </c>
      <c r="J28" s="11"/>
      <c r="K28" s="11"/>
      <c r="L28" s="32"/>
      <c r="M28" s="11"/>
    </row>
    <row r="29" spans="1:13">
      <c r="A29" s="10" t="s">
        <v>149</v>
      </c>
      <c r="B29" s="39"/>
      <c r="C29" s="39">
        <v>1</v>
      </c>
      <c r="D29" s="39"/>
      <c r="E29" s="39"/>
      <c r="F29" s="11">
        <f t="shared" si="0"/>
        <v>1</v>
      </c>
      <c r="G29" s="40">
        <f t="shared" si="1"/>
        <v>0.2652519893899204</v>
      </c>
      <c r="H29" s="11">
        <v>1</v>
      </c>
      <c r="I29" s="40">
        <f t="shared" si="2"/>
        <v>0</v>
      </c>
      <c r="J29" s="11"/>
      <c r="K29" s="11"/>
      <c r="L29" s="32"/>
      <c r="M29" s="11"/>
    </row>
    <row r="30" spans="1:13">
      <c r="A30" s="10" t="s">
        <v>150</v>
      </c>
      <c r="B30" s="39">
        <v>1</v>
      </c>
      <c r="C30" s="39"/>
      <c r="D30" s="39"/>
      <c r="E30" s="39"/>
      <c r="F30" s="11">
        <f t="shared" si="0"/>
        <v>1</v>
      </c>
      <c r="G30" s="40">
        <f t="shared" si="1"/>
        <v>0.2652519893899204</v>
      </c>
      <c r="H30" s="11"/>
      <c r="I30" s="40">
        <f t="shared" si="2"/>
        <v>0.30120481927710846</v>
      </c>
      <c r="J30" s="11">
        <v>1</v>
      </c>
      <c r="K30" s="11"/>
      <c r="L30" s="32"/>
      <c r="M30" s="11"/>
    </row>
    <row r="31" spans="1:13">
      <c r="A31" s="38" t="s">
        <v>151</v>
      </c>
      <c r="B31" s="39">
        <v>1</v>
      </c>
      <c r="C31" s="39"/>
      <c r="D31" s="39"/>
      <c r="E31" s="39"/>
      <c r="F31" s="11">
        <f t="shared" si="0"/>
        <v>1</v>
      </c>
      <c r="G31" s="40">
        <f t="shared" si="1"/>
        <v>0.2652519893899204</v>
      </c>
      <c r="H31" s="11"/>
      <c r="I31" s="40">
        <f t="shared" si="2"/>
        <v>0.30120481927710846</v>
      </c>
      <c r="J31" s="11"/>
      <c r="K31" s="11"/>
      <c r="L31" s="32"/>
      <c r="M31" s="11"/>
    </row>
    <row r="32" spans="1:13">
      <c r="A32" s="38" t="s">
        <v>153</v>
      </c>
      <c r="B32" s="39">
        <v>6</v>
      </c>
      <c r="C32" s="39">
        <v>3</v>
      </c>
      <c r="D32" s="11"/>
      <c r="E32" s="39"/>
      <c r="F32" s="11">
        <f t="shared" si="0"/>
        <v>9</v>
      </c>
      <c r="G32" s="40">
        <f t="shared" si="1"/>
        <v>2.3872679045092835</v>
      </c>
      <c r="H32" s="11">
        <v>2</v>
      </c>
      <c r="I32" s="40">
        <f t="shared" si="2"/>
        <v>2.1084337349397591</v>
      </c>
      <c r="J32" s="11"/>
      <c r="K32" s="11"/>
      <c r="L32" s="32"/>
      <c r="M32" s="11"/>
    </row>
    <row r="33" spans="1:13" s="50" customFormat="1">
      <c r="A33" s="48" t="s">
        <v>6</v>
      </c>
      <c r="B33" s="49">
        <f>SUM(B5:B32)</f>
        <v>172</v>
      </c>
      <c r="C33" s="49">
        <f>SUM(C5:C32)</f>
        <v>197</v>
      </c>
      <c r="D33" s="49">
        <f>SUM(D5:D32)</f>
        <v>7</v>
      </c>
      <c r="E33" s="49">
        <f>SUM(E5:E32)</f>
        <v>1</v>
      </c>
      <c r="F33" s="49">
        <f>SUM(F5:F32)</f>
        <v>377</v>
      </c>
      <c r="G33" s="18"/>
      <c r="H33" s="49">
        <f>SUM(H5:H32)</f>
        <v>45</v>
      </c>
      <c r="I33" s="18"/>
      <c r="J33" s="49">
        <f>SUM(J5:J32)</f>
        <v>26</v>
      </c>
      <c r="K33" s="18"/>
      <c r="L33" s="33"/>
      <c r="M33" s="18"/>
    </row>
    <row r="34" spans="1:13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32"/>
      <c r="M34" s="11"/>
    </row>
    <row r="35" spans="1:13">
      <c r="A35" s="10" t="s">
        <v>154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32"/>
      <c r="M35" s="11"/>
    </row>
    <row r="36" spans="1:13">
      <c r="A36" s="10" t="s">
        <v>155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32"/>
      <c r="M36" s="11"/>
    </row>
    <row r="37" spans="1:1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32"/>
      <c r="M37" s="11"/>
    </row>
    <row r="38" spans="1:13">
      <c r="A38" s="10" t="s">
        <v>329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32"/>
      <c r="M38" s="11"/>
    </row>
    <row r="39" spans="1:13">
      <c r="A39" s="10"/>
      <c r="B39" s="11"/>
      <c r="C39" s="11"/>
      <c r="D39" s="10"/>
      <c r="E39" s="11"/>
      <c r="F39" s="11"/>
      <c r="G39" s="11"/>
      <c r="H39" s="11"/>
      <c r="I39" s="11"/>
      <c r="J39" s="11"/>
      <c r="K39" s="11"/>
      <c r="L39" s="32"/>
      <c r="M39" s="11"/>
    </row>
    <row r="40" spans="1:13">
      <c r="A40" s="35"/>
      <c r="B40" s="13"/>
      <c r="C40" s="13"/>
      <c r="D40" s="13" t="s">
        <v>0</v>
      </c>
      <c r="E40" s="13"/>
      <c r="F40" s="54" t="s">
        <v>156</v>
      </c>
      <c r="G40" s="13" t="s">
        <v>157</v>
      </c>
      <c r="H40" s="13" t="s">
        <v>158</v>
      </c>
      <c r="I40" s="11"/>
      <c r="J40" s="11"/>
      <c r="K40" s="11"/>
    </row>
    <row r="41" spans="1:13">
      <c r="A41" s="36"/>
      <c r="B41" s="30" t="s">
        <v>11</v>
      </c>
      <c r="C41" s="30" t="s">
        <v>34</v>
      </c>
      <c r="D41" s="30" t="s">
        <v>35</v>
      </c>
      <c r="E41" s="30" t="s">
        <v>36</v>
      </c>
      <c r="F41" s="54" t="s">
        <v>6</v>
      </c>
      <c r="G41" s="13" t="s">
        <v>6</v>
      </c>
      <c r="H41" s="13" t="s">
        <v>119</v>
      </c>
      <c r="I41" s="37"/>
      <c r="J41" s="37"/>
      <c r="K41" s="37"/>
    </row>
    <row r="42" spans="1:13">
      <c r="A42" s="38" t="s">
        <v>123</v>
      </c>
      <c r="B42" s="41">
        <v>2</v>
      </c>
      <c r="C42" s="41"/>
      <c r="D42" s="41"/>
      <c r="E42" s="41"/>
      <c r="F42" s="42">
        <f t="shared" ref="F42:F59" si="3">SUM(B42:E42)</f>
        <v>2</v>
      </c>
      <c r="G42" s="43"/>
      <c r="H42" s="43"/>
      <c r="I42" s="43"/>
      <c r="J42" s="43"/>
      <c r="K42" s="43"/>
    </row>
    <row r="43" spans="1:13">
      <c r="A43" s="38" t="s">
        <v>124</v>
      </c>
      <c r="B43" s="41">
        <v>2</v>
      </c>
      <c r="C43" s="41">
        <v>1</v>
      </c>
      <c r="D43" s="41"/>
      <c r="E43" s="41"/>
      <c r="F43" s="42">
        <f t="shared" si="3"/>
        <v>3</v>
      </c>
      <c r="G43" s="44"/>
      <c r="H43" s="43"/>
      <c r="I43" s="43"/>
      <c r="J43" s="43"/>
      <c r="K43" s="43"/>
    </row>
    <row r="44" spans="1:13">
      <c r="A44" s="38" t="s">
        <v>125</v>
      </c>
      <c r="B44" s="41">
        <v>1</v>
      </c>
      <c r="C44" s="41">
        <v>1</v>
      </c>
      <c r="D44" s="43"/>
      <c r="E44" s="41"/>
      <c r="F44" s="42">
        <f t="shared" si="3"/>
        <v>2</v>
      </c>
      <c r="G44" s="44"/>
      <c r="H44" s="43"/>
      <c r="I44" s="43"/>
      <c r="J44" s="43"/>
      <c r="K44" s="43"/>
    </row>
    <row r="45" spans="1:13">
      <c r="A45" s="38" t="s">
        <v>126</v>
      </c>
      <c r="B45" s="41">
        <v>20</v>
      </c>
      <c r="C45" s="41">
        <v>17</v>
      </c>
      <c r="D45" s="41"/>
      <c r="E45" s="41"/>
      <c r="F45" s="42">
        <f t="shared" si="3"/>
        <v>37</v>
      </c>
      <c r="G45" s="43">
        <v>19.45</v>
      </c>
      <c r="H45" s="43">
        <v>0.37</v>
      </c>
      <c r="I45" s="43"/>
      <c r="J45" s="43"/>
      <c r="K45" s="43"/>
    </row>
    <row r="46" spans="1:13">
      <c r="A46" s="38" t="s">
        <v>129</v>
      </c>
      <c r="B46" s="41">
        <v>4</v>
      </c>
      <c r="C46" s="41">
        <v>4</v>
      </c>
      <c r="D46" s="41"/>
      <c r="E46" s="41"/>
      <c r="F46" s="42">
        <f t="shared" si="3"/>
        <v>8</v>
      </c>
      <c r="G46" s="43">
        <v>4.45</v>
      </c>
      <c r="H46" s="43">
        <v>0.43</v>
      </c>
      <c r="I46" s="43"/>
      <c r="J46" s="43"/>
      <c r="K46" s="43"/>
    </row>
    <row r="47" spans="1:13">
      <c r="A47" s="38" t="s">
        <v>130</v>
      </c>
      <c r="B47" s="41">
        <v>8</v>
      </c>
      <c r="C47" s="41">
        <v>7</v>
      </c>
      <c r="D47" s="41">
        <v>1</v>
      </c>
      <c r="E47" s="41"/>
      <c r="F47" s="42">
        <f t="shared" si="3"/>
        <v>16</v>
      </c>
      <c r="G47" s="43">
        <v>6.4</v>
      </c>
      <c r="H47" s="43">
        <v>0.34</v>
      </c>
      <c r="I47" s="43"/>
      <c r="J47" s="43"/>
      <c r="K47" s="43"/>
    </row>
    <row r="48" spans="1:13">
      <c r="A48" s="38" t="s">
        <v>131</v>
      </c>
      <c r="B48" s="41">
        <v>12</v>
      </c>
      <c r="C48" s="41">
        <v>12</v>
      </c>
      <c r="D48" s="41">
        <v>1</v>
      </c>
      <c r="E48" s="41"/>
      <c r="F48" s="42">
        <f t="shared" si="3"/>
        <v>25</v>
      </c>
      <c r="G48" s="43">
        <v>16.3</v>
      </c>
      <c r="H48" s="43">
        <v>0.32</v>
      </c>
      <c r="I48" s="43"/>
      <c r="J48" s="43"/>
      <c r="K48" s="43"/>
    </row>
    <row r="49" spans="1:13">
      <c r="A49" s="38" t="s">
        <v>132</v>
      </c>
      <c r="B49" s="41">
        <v>2</v>
      </c>
      <c r="C49" s="41">
        <v>3</v>
      </c>
      <c r="D49" s="41"/>
      <c r="E49" s="41"/>
      <c r="F49" s="42">
        <f t="shared" si="3"/>
        <v>5</v>
      </c>
      <c r="G49" s="43">
        <v>0.5</v>
      </c>
      <c r="H49" s="43">
        <v>0.1</v>
      </c>
      <c r="I49" s="43"/>
      <c r="J49" s="43"/>
      <c r="K49" s="43"/>
    </row>
    <row r="50" spans="1:13">
      <c r="A50" s="38" t="s">
        <v>133</v>
      </c>
      <c r="B50" s="41">
        <v>2</v>
      </c>
      <c r="C50" s="41">
        <v>3</v>
      </c>
      <c r="D50" s="41"/>
      <c r="E50" s="41"/>
      <c r="F50" s="42">
        <f t="shared" si="3"/>
        <v>5</v>
      </c>
      <c r="G50" s="43">
        <v>1.4</v>
      </c>
      <c r="H50" s="43">
        <v>0.18</v>
      </c>
      <c r="I50" s="43"/>
      <c r="J50" s="43"/>
      <c r="K50" s="43"/>
    </row>
    <row r="51" spans="1:13">
      <c r="A51" s="38" t="s">
        <v>134</v>
      </c>
      <c r="B51" s="41">
        <v>4</v>
      </c>
      <c r="C51" s="41">
        <v>6</v>
      </c>
      <c r="D51" s="41"/>
      <c r="E51" s="41"/>
      <c r="F51" s="42">
        <f t="shared" si="3"/>
        <v>10</v>
      </c>
      <c r="G51" s="43">
        <v>5.25</v>
      </c>
      <c r="H51" s="43">
        <v>0.35</v>
      </c>
      <c r="I51" s="43"/>
      <c r="J51" s="43"/>
      <c r="K51" s="43"/>
    </row>
    <row r="52" spans="1:13">
      <c r="A52" s="38" t="s">
        <v>135</v>
      </c>
      <c r="B52" s="41">
        <v>10</v>
      </c>
      <c r="C52" s="41">
        <v>27</v>
      </c>
      <c r="D52" s="41">
        <v>1</v>
      </c>
      <c r="E52" s="41"/>
      <c r="F52" s="42">
        <f t="shared" si="3"/>
        <v>38</v>
      </c>
      <c r="G52" s="43">
        <v>25.45</v>
      </c>
      <c r="H52" s="43">
        <v>0.39</v>
      </c>
      <c r="I52" s="43"/>
      <c r="J52" s="43"/>
      <c r="K52" s="43"/>
    </row>
    <row r="53" spans="1:13">
      <c r="A53" s="38" t="s">
        <v>137</v>
      </c>
      <c r="B53" s="41"/>
      <c r="C53" s="41">
        <v>2</v>
      </c>
      <c r="D53" s="41"/>
      <c r="E53" s="41"/>
      <c r="F53" s="42">
        <f t="shared" si="3"/>
        <v>2</v>
      </c>
      <c r="G53" s="43">
        <v>2</v>
      </c>
      <c r="H53" s="43">
        <v>1</v>
      </c>
      <c r="I53" s="43"/>
      <c r="J53" s="43"/>
      <c r="K53" s="43"/>
    </row>
    <row r="54" spans="1:13">
      <c r="A54" s="38" t="s">
        <v>138</v>
      </c>
      <c r="B54" s="41">
        <v>1</v>
      </c>
      <c r="C54" s="41"/>
      <c r="D54" s="41"/>
      <c r="E54" s="41"/>
      <c r="F54" s="42">
        <f t="shared" si="3"/>
        <v>1</v>
      </c>
      <c r="G54" s="43">
        <v>0.1</v>
      </c>
      <c r="H54" s="43">
        <v>0.1</v>
      </c>
      <c r="I54" s="43"/>
      <c r="J54" s="43"/>
      <c r="K54" s="43"/>
    </row>
    <row r="55" spans="1:13">
      <c r="A55" s="38" t="s">
        <v>140</v>
      </c>
      <c r="B55" s="41">
        <v>7</v>
      </c>
      <c r="C55" s="41">
        <v>3</v>
      </c>
      <c r="D55" s="41">
        <v>2</v>
      </c>
      <c r="E55" s="41"/>
      <c r="F55" s="42">
        <f t="shared" si="3"/>
        <v>12</v>
      </c>
      <c r="G55" s="43">
        <v>12.35</v>
      </c>
      <c r="H55" s="43">
        <v>0.36</v>
      </c>
      <c r="I55" s="43"/>
      <c r="J55" s="43"/>
      <c r="K55" s="43"/>
    </row>
    <row r="56" spans="1:13">
      <c r="A56" s="38" t="s">
        <v>141</v>
      </c>
      <c r="B56" s="41">
        <v>7</v>
      </c>
      <c r="C56" s="41">
        <v>7</v>
      </c>
      <c r="D56" s="41"/>
      <c r="E56" s="41"/>
      <c r="F56" s="42">
        <f t="shared" si="3"/>
        <v>14</v>
      </c>
      <c r="G56" s="43">
        <v>15.35</v>
      </c>
      <c r="H56" s="43">
        <v>0.36</v>
      </c>
      <c r="I56" s="43"/>
      <c r="J56" s="43"/>
      <c r="K56" s="43"/>
    </row>
    <row r="57" spans="1:13">
      <c r="A57" s="38" t="s">
        <v>143</v>
      </c>
      <c r="B57" s="41">
        <v>0.75</v>
      </c>
      <c r="C57" s="41">
        <v>1</v>
      </c>
      <c r="D57" s="41"/>
      <c r="E57" s="41"/>
      <c r="F57" s="42">
        <f t="shared" si="3"/>
        <v>1.75</v>
      </c>
      <c r="G57" s="43">
        <v>5.6</v>
      </c>
      <c r="H57" s="43">
        <v>0.8</v>
      </c>
      <c r="I57" s="43"/>
      <c r="J57" s="43"/>
      <c r="K57" s="43"/>
    </row>
    <row r="58" spans="1:13">
      <c r="A58" s="38" t="s">
        <v>144</v>
      </c>
      <c r="B58" s="41">
        <v>0.25</v>
      </c>
      <c r="C58" s="41">
        <v>0.5</v>
      </c>
      <c r="D58" s="41"/>
      <c r="E58" s="41"/>
      <c r="F58" s="42">
        <f t="shared" si="3"/>
        <v>0.75</v>
      </c>
      <c r="G58" s="43">
        <v>2.5</v>
      </c>
      <c r="H58" s="43">
        <v>0.83</v>
      </c>
      <c r="I58" s="43"/>
      <c r="J58" s="43"/>
      <c r="K58" s="43"/>
    </row>
    <row r="59" spans="1:13">
      <c r="A59" s="38" t="s">
        <v>145</v>
      </c>
      <c r="B59" s="41"/>
      <c r="C59" s="41">
        <v>0.75</v>
      </c>
      <c r="D59" s="41"/>
      <c r="E59" s="41"/>
      <c r="F59" s="42">
        <f t="shared" si="3"/>
        <v>0.75</v>
      </c>
      <c r="G59" s="43">
        <v>1.75</v>
      </c>
      <c r="H59" s="43">
        <v>0.57999999999999996</v>
      </c>
      <c r="I59" s="43"/>
      <c r="J59" s="43"/>
      <c r="K59" s="43"/>
    </row>
    <row r="60" spans="1:13">
      <c r="A60" s="38" t="s">
        <v>159</v>
      </c>
      <c r="B60" s="41">
        <v>20</v>
      </c>
      <c r="C60" s="41">
        <v>27</v>
      </c>
      <c r="D60" s="41">
        <v>2</v>
      </c>
      <c r="E60" s="41"/>
      <c r="F60" s="42">
        <v>38</v>
      </c>
      <c r="G60" s="43"/>
      <c r="H60" s="43"/>
      <c r="I60" s="43"/>
      <c r="J60" s="43"/>
      <c r="K60" s="43"/>
      <c r="L60" s="44"/>
      <c r="M60" s="43"/>
    </row>
    <row r="61" spans="1:13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32"/>
      <c r="M61" s="11"/>
    </row>
    <row r="62" spans="1:13">
      <c r="A62" s="10" t="s">
        <v>160</v>
      </c>
      <c r="B62" s="11"/>
      <c r="C62" s="11"/>
      <c r="D62" s="11"/>
      <c r="E62" s="11"/>
      <c r="F62" s="11"/>
      <c r="G62" s="45" t="s">
        <v>161</v>
      </c>
      <c r="H62" s="11"/>
      <c r="I62" s="11"/>
      <c r="J62" s="11"/>
      <c r="K62" s="11"/>
      <c r="L62" s="32"/>
      <c r="M62" s="11"/>
    </row>
    <row r="63" spans="1:13">
      <c r="A63" s="10" t="s">
        <v>162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32"/>
      <c r="M63" s="11"/>
    </row>
    <row r="64" spans="1:13">
      <c r="A64" s="10" t="s">
        <v>163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32"/>
      <c r="M64" s="1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37" workbookViewId="0"/>
  </sheetViews>
  <sheetFormatPr defaultRowHeight="12.75"/>
  <cols>
    <col min="1" max="1" width="12" style="22" customWidth="1"/>
    <col min="2" max="9" width="7.140625" style="22" customWidth="1"/>
    <col min="10" max="255" width="9.140625" style="22"/>
    <col min="256" max="256" width="12" style="22" customWidth="1"/>
    <col min="257" max="265" width="7.140625" style="22" customWidth="1"/>
    <col min="266" max="511" width="9.140625" style="22"/>
    <col min="512" max="512" width="12" style="22" customWidth="1"/>
    <col min="513" max="521" width="7.140625" style="22" customWidth="1"/>
    <col min="522" max="767" width="9.140625" style="22"/>
    <col min="768" max="768" width="12" style="22" customWidth="1"/>
    <col min="769" max="777" width="7.140625" style="22" customWidth="1"/>
    <col min="778" max="1023" width="9.140625" style="22"/>
    <col min="1024" max="1024" width="12" style="22" customWidth="1"/>
    <col min="1025" max="1033" width="7.140625" style="22" customWidth="1"/>
    <col min="1034" max="1279" width="9.140625" style="22"/>
    <col min="1280" max="1280" width="12" style="22" customWidth="1"/>
    <col min="1281" max="1289" width="7.140625" style="22" customWidth="1"/>
    <col min="1290" max="1535" width="9.140625" style="22"/>
    <col min="1536" max="1536" width="12" style="22" customWidth="1"/>
    <col min="1537" max="1545" width="7.140625" style="22" customWidth="1"/>
    <col min="1546" max="1791" width="9.140625" style="22"/>
    <col min="1792" max="1792" width="12" style="22" customWidth="1"/>
    <col min="1793" max="1801" width="7.140625" style="22" customWidth="1"/>
    <col min="1802" max="2047" width="9.140625" style="22"/>
    <col min="2048" max="2048" width="12" style="22" customWidth="1"/>
    <col min="2049" max="2057" width="7.140625" style="22" customWidth="1"/>
    <col min="2058" max="2303" width="9.140625" style="22"/>
    <col min="2304" max="2304" width="12" style="22" customWidth="1"/>
    <col min="2305" max="2313" width="7.140625" style="22" customWidth="1"/>
    <col min="2314" max="2559" width="9.140625" style="22"/>
    <col min="2560" max="2560" width="12" style="22" customWidth="1"/>
    <col min="2561" max="2569" width="7.140625" style="22" customWidth="1"/>
    <col min="2570" max="2815" width="9.140625" style="22"/>
    <col min="2816" max="2816" width="12" style="22" customWidth="1"/>
    <col min="2817" max="2825" width="7.140625" style="22" customWidth="1"/>
    <col min="2826" max="3071" width="9.140625" style="22"/>
    <col min="3072" max="3072" width="12" style="22" customWidth="1"/>
    <col min="3073" max="3081" width="7.140625" style="22" customWidth="1"/>
    <col min="3082" max="3327" width="9.140625" style="22"/>
    <col min="3328" max="3328" width="12" style="22" customWidth="1"/>
    <col min="3329" max="3337" width="7.140625" style="22" customWidth="1"/>
    <col min="3338" max="3583" width="9.140625" style="22"/>
    <col min="3584" max="3584" width="12" style="22" customWidth="1"/>
    <col min="3585" max="3593" width="7.140625" style="22" customWidth="1"/>
    <col min="3594" max="3839" width="9.140625" style="22"/>
    <col min="3840" max="3840" width="12" style="22" customWidth="1"/>
    <col min="3841" max="3849" width="7.140625" style="22" customWidth="1"/>
    <col min="3850" max="4095" width="9.140625" style="22"/>
    <col min="4096" max="4096" width="12" style="22" customWidth="1"/>
    <col min="4097" max="4105" width="7.140625" style="22" customWidth="1"/>
    <col min="4106" max="4351" width="9.140625" style="22"/>
    <col min="4352" max="4352" width="12" style="22" customWidth="1"/>
    <col min="4353" max="4361" width="7.140625" style="22" customWidth="1"/>
    <col min="4362" max="4607" width="9.140625" style="22"/>
    <col min="4608" max="4608" width="12" style="22" customWidth="1"/>
    <col min="4609" max="4617" width="7.140625" style="22" customWidth="1"/>
    <col min="4618" max="4863" width="9.140625" style="22"/>
    <col min="4864" max="4864" width="12" style="22" customWidth="1"/>
    <col min="4865" max="4873" width="7.140625" style="22" customWidth="1"/>
    <col min="4874" max="5119" width="9.140625" style="22"/>
    <col min="5120" max="5120" width="12" style="22" customWidth="1"/>
    <col min="5121" max="5129" width="7.140625" style="22" customWidth="1"/>
    <col min="5130" max="5375" width="9.140625" style="22"/>
    <col min="5376" max="5376" width="12" style="22" customWidth="1"/>
    <col min="5377" max="5385" width="7.140625" style="22" customWidth="1"/>
    <col min="5386" max="5631" width="9.140625" style="22"/>
    <col min="5632" max="5632" width="12" style="22" customWidth="1"/>
    <col min="5633" max="5641" width="7.140625" style="22" customWidth="1"/>
    <col min="5642" max="5887" width="9.140625" style="22"/>
    <col min="5888" max="5888" width="12" style="22" customWidth="1"/>
    <col min="5889" max="5897" width="7.140625" style="22" customWidth="1"/>
    <col min="5898" max="6143" width="9.140625" style="22"/>
    <col min="6144" max="6144" width="12" style="22" customWidth="1"/>
    <col min="6145" max="6153" width="7.140625" style="22" customWidth="1"/>
    <col min="6154" max="6399" width="9.140625" style="22"/>
    <col min="6400" max="6400" width="12" style="22" customWidth="1"/>
    <col min="6401" max="6409" width="7.140625" style="22" customWidth="1"/>
    <col min="6410" max="6655" width="9.140625" style="22"/>
    <col min="6656" max="6656" width="12" style="22" customWidth="1"/>
    <col min="6657" max="6665" width="7.140625" style="22" customWidth="1"/>
    <col min="6666" max="6911" width="9.140625" style="22"/>
    <col min="6912" max="6912" width="12" style="22" customWidth="1"/>
    <col min="6913" max="6921" width="7.140625" style="22" customWidth="1"/>
    <col min="6922" max="7167" width="9.140625" style="22"/>
    <col min="7168" max="7168" width="12" style="22" customWidth="1"/>
    <col min="7169" max="7177" width="7.140625" style="22" customWidth="1"/>
    <col min="7178" max="7423" width="9.140625" style="22"/>
    <col min="7424" max="7424" width="12" style="22" customWidth="1"/>
    <col min="7425" max="7433" width="7.140625" style="22" customWidth="1"/>
    <col min="7434" max="7679" width="9.140625" style="22"/>
    <col min="7680" max="7680" width="12" style="22" customWidth="1"/>
    <col min="7681" max="7689" width="7.140625" style="22" customWidth="1"/>
    <col min="7690" max="7935" width="9.140625" style="22"/>
    <col min="7936" max="7936" width="12" style="22" customWidth="1"/>
    <col min="7937" max="7945" width="7.140625" style="22" customWidth="1"/>
    <col min="7946" max="8191" width="9.140625" style="22"/>
    <col min="8192" max="8192" width="12" style="22" customWidth="1"/>
    <col min="8193" max="8201" width="7.140625" style="22" customWidth="1"/>
    <col min="8202" max="8447" width="9.140625" style="22"/>
    <col min="8448" max="8448" width="12" style="22" customWidth="1"/>
    <col min="8449" max="8457" width="7.140625" style="22" customWidth="1"/>
    <col min="8458" max="8703" width="9.140625" style="22"/>
    <col min="8704" max="8704" width="12" style="22" customWidth="1"/>
    <col min="8705" max="8713" width="7.140625" style="22" customWidth="1"/>
    <col min="8714" max="8959" width="9.140625" style="22"/>
    <col min="8960" max="8960" width="12" style="22" customWidth="1"/>
    <col min="8961" max="8969" width="7.140625" style="22" customWidth="1"/>
    <col min="8970" max="9215" width="9.140625" style="22"/>
    <col min="9216" max="9216" width="12" style="22" customWidth="1"/>
    <col min="9217" max="9225" width="7.140625" style="22" customWidth="1"/>
    <col min="9226" max="9471" width="9.140625" style="22"/>
    <col min="9472" max="9472" width="12" style="22" customWidth="1"/>
    <col min="9473" max="9481" width="7.140625" style="22" customWidth="1"/>
    <col min="9482" max="9727" width="9.140625" style="22"/>
    <col min="9728" max="9728" width="12" style="22" customWidth="1"/>
    <col min="9729" max="9737" width="7.140625" style="22" customWidth="1"/>
    <col min="9738" max="9983" width="9.140625" style="22"/>
    <col min="9984" max="9984" width="12" style="22" customWidth="1"/>
    <col min="9985" max="9993" width="7.140625" style="22" customWidth="1"/>
    <col min="9994" max="10239" width="9.140625" style="22"/>
    <col min="10240" max="10240" width="12" style="22" customWidth="1"/>
    <col min="10241" max="10249" width="7.140625" style="22" customWidth="1"/>
    <col min="10250" max="10495" width="9.140625" style="22"/>
    <col min="10496" max="10496" width="12" style="22" customWidth="1"/>
    <col min="10497" max="10505" width="7.140625" style="22" customWidth="1"/>
    <col min="10506" max="10751" width="9.140625" style="22"/>
    <col min="10752" max="10752" width="12" style="22" customWidth="1"/>
    <col min="10753" max="10761" width="7.140625" style="22" customWidth="1"/>
    <col min="10762" max="11007" width="9.140625" style="22"/>
    <col min="11008" max="11008" width="12" style="22" customWidth="1"/>
    <col min="11009" max="11017" width="7.140625" style="22" customWidth="1"/>
    <col min="11018" max="11263" width="9.140625" style="22"/>
    <col min="11264" max="11264" width="12" style="22" customWidth="1"/>
    <col min="11265" max="11273" width="7.140625" style="22" customWidth="1"/>
    <col min="11274" max="11519" width="9.140625" style="22"/>
    <col min="11520" max="11520" width="12" style="22" customWidth="1"/>
    <col min="11521" max="11529" width="7.140625" style="22" customWidth="1"/>
    <col min="11530" max="11775" width="9.140625" style="22"/>
    <col min="11776" max="11776" width="12" style="22" customWidth="1"/>
    <col min="11777" max="11785" width="7.140625" style="22" customWidth="1"/>
    <col min="11786" max="12031" width="9.140625" style="22"/>
    <col min="12032" max="12032" width="12" style="22" customWidth="1"/>
    <col min="12033" max="12041" width="7.140625" style="22" customWidth="1"/>
    <col min="12042" max="12287" width="9.140625" style="22"/>
    <col min="12288" max="12288" width="12" style="22" customWidth="1"/>
    <col min="12289" max="12297" width="7.140625" style="22" customWidth="1"/>
    <col min="12298" max="12543" width="9.140625" style="22"/>
    <col min="12544" max="12544" width="12" style="22" customWidth="1"/>
    <col min="12545" max="12553" width="7.140625" style="22" customWidth="1"/>
    <col min="12554" max="12799" width="9.140625" style="22"/>
    <col min="12800" max="12800" width="12" style="22" customWidth="1"/>
    <col min="12801" max="12809" width="7.140625" style="22" customWidth="1"/>
    <col min="12810" max="13055" width="9.140625" style="22"/>
    <col min="13056" max="13056" width="12" style="22" customWidth="1"/>
    <col min="13057" max="13065" width="7.140625" style="22" customWidth="1"/>
    <col min="13066" max="13311" width="9.140625" style="22"/>
    <col min="13312" max="13312" width="12" style="22" customWidth="1"/>
    <col min="13313" max="13321" width="7.140625" style="22" customWidth="1"/>
    <col min="13322" max="13567" width="9.140625" style="22"/>
    <col min="13568" max="13568" width="12" style="22" customWidth="1"/>
    <col min="13569" max="13577" width="7.140625" style="22" customWidth="1"/>
    <col min="13578" max="13823" width="9.140625" style="22"/>
    <col min="13824" max="13824" width="12" style="22" customWidth="1"/>
    <col min="13825" max="13833" width="7.140625" style="22" customWidth="1"/>
    <col min="13834" max="14079" width="9.140625" style="22"/>
    <col min="14080" max="14080" width="12" style="22" customWidth="1"/>
    <col min="14081" max="14089" width="7.140625" style="22" customWidth="1"/>
    <col min="14090" max="14335" width="9.140625" style="22"/>
    <col min="14336" max="14336" width="12" style="22" customWidth="1"/>
    <col min="14337" max="14345" width="7.140625" style="22" customWidth="1"/>
    <col min="14346" max="14591" width="9.140625" style="22"/>
    <col min="14592" max="14592" width="12" style="22" customWidth="1"/>
    <col min="14593" max="14601" width="7.140625" style="22" customWidth="1"/>
    <col min="14602" max="14847" width="9.140625" style="22"/>
    <col min="14848" max="14848" width="12" style="22" customWidth="1"/>
    <col min="14849" max="14857" width="7.140625" style="22" customWidth="1"/>
    <col min="14858" max="15103" width="9.140625" style="22"/>
    <col min="15104" max="15104" width="12" style="22" customWidth="1"/>
    <col min="15105" max="15113" width="7.140625" style="22" customWidth="1"/>
    <col min="15114" max="15359" width="9.140625" style="22"/>
    <col min="15360" max="15360" width="12" style="22" customWidth="1"/>
    <col min="15361" max="15369" width="7.140625" style="22" customWidth="1"/>
    <col min="15370" max="15615" width="9.140625" style="22"/>
    <col min="15616" max="15616" width="12" style="22" customWidth="1"/>
    <col min="15617" max="15625" width="7.140625" style="22" customWidth="1"/>
    <col min="15626" max="15871" width="9.140625" style="22"/>
    <col min="15872" max="15872" width="12" style="22" customWidth="1"/>
    <col min="15873" max="15881" width="7.140625" style="22" customWidth="1"/>
    <col min="15882" max="16127" width="9.140625" style="22"/>
    <col min="16128" max="16128" width="12" style="22" customWidth="1"/>
    <col min="16129" max="16137" width="7.140625" style="22" customWidth="1"/>
    <col min="16138" max="16384" width="9.140625" style="22"/>
  </cols>
  <sheetData>
    <row r="1" spans="1:12">
      <c r="A1" s="10" t="s">
        <v>331</v>
      </c>
      <c r="B1" s="11"/>
      <c r="C1" s="11"/>
      <c r="D1" s="11"/>
      <c r="E1" s="11"/>
      <c r="F1" s="11"/>
      <c r="G1" s="11"/>
      <c r="H1" s="11"/>
      <c r="I1" s="11"/>
      <c r="J1" s="11"/>
      <c r="K1" s="32"/>
      <c r="L1" s="11"/>
    </row>
    <row r="2" spans="1:12">
      <c r="A2" s="10"/>
      <c r="B2" s="11"/>
      <c r="C2" s="11"/>
      <c r="D2" s="10"/>
      <c r="E2" s="11"/>
      <c r="F2" s="11"/>
      <c r="G2" s="11"/>
      <c r="H2" s="11"/>
      <c r="I2" s="11"/>
      <c r="J2" s="11"/>
      <c r="K2" s="32"/>
      <c r="L2" s="11"/>
    </row>
    <row r="3" spans="1:12" s="47" customFormat="1">
      <c r="A3" s="46"/>
      <c r="B3" s="13"/>
      <c r="C3" s="13" t="s">
        <v>0</v>
      </c>
      <c r="E3" s="13" t="s">
        <v>119</v>
      </c>
      <c r="F3" s="13"/>
      <c r="G3" s="13" t="s">
        <v>120</v>
      </c>
      <c r="H3" s="13" t="s">
        <v>9</v>
      </c>
      <c r="I3" s="13"/>
      <c r="J3" s="13"/>
      <c r="K3" s="34"/>
      <c r="L3" s="13"/>
    </row>
    <row r="4" spans="1:12" s="47" customFormat="1">
      <c r="A4" s="14"/>
      <c r="B4" s="30" t="s">
        <v>11</v>
      </c>
      <c r="C4" s="30" t="s">
        <v>34</v>
      </c>
      <c r="D4" s="30" t="s">
        <v>35</v>
      </c>
      <c r="E4" s="13" t="s">
        <v>6</v>
      </c>
      <c r="F4" s="13" t="s">
        <v>9</v>
      </c>
      <c r="G4" s="13" t="s">
        <v>121</v>
      </c>
      <c r="H4" s="13" t="s">
        <v>122</v>
      </c>
      <c r="I4" s="13" t="s">
        <v>12</v>
      </c>
      <c r="J4" s="13"/>
      <c r="K4" s="34"/>
      <c r="L4" s="13"/>
    </row>
    <row r="5" spans="1:12">
      <c r="A5" s="38" t="s">
        <v>124</v>
      </c>
      <c r="B5" s="39">
        <v>1</v>
      </c>
      <c r="C5" s="39">
        <v>2</v>
      </c>
      <c r="D5" s="39"/>
      <c r="E5" s="11">
        <f t="shared" ref="E5:E30" si="0">SUM(B5:D5)</f>
        <v>3</v>
      </c>
      <c r="F5" s="40">
        <f t="shared" ref="F5:F30" si="1">E5/129*100</f>
        <v>2.3255813953488373</v>
      </c>
      <c r="G5" s="11">
        <v>2</v>
      </c>
      <c r="H5" s="40">
        <f t="shared" ref="H5:H30" si="2">(E5-G5)/65*100</f>
        <v>1.5384615384615385</v>
      </c>
      <c r="I5" s="11"/>
      <c r="J5" s="11"/>
      <c r="K5" s="32"/>
      <c r="L5" s="11"/>
    </row>
    <row r="6" spans="1:12">
      <c r="A6" s="38" t="s">
        <v>125</v>
      </c>
      <c r="B6" s="39">
        <v>2</v>
      </c>
      <c r="C6" s="39">
        <v>3</v>
      </c>
      <c r="D6" s="11">
        <v>1</v>
      </c>
      <c r="E6" s="11">
        <f t="shared" si="0"/>
        <v>6</v>
      </c>
      <c r="F6" s="40">
        <f t="shared" si="1"/>
        <v>4.6511627906976747</v>
      </c>
      <c r="G6" s="11">
        <v>1</v>
      </c>
      <c r="H6" s="40">
        <f t="shared" si="2"/>
        <v>7.6923076923076925</v>
      </c>
      <c r="I6" s="11"/>
      <c r="J6" s="11"/>
      <c r="K6" s="32"/>
      <c r="L6" s="11"/>
    </row>
    <row r="7" spans="1:12">
      <c r="A7" s="38" t="s">
        <v>126</v>
      </c>
      <c r="B7" s="39">
        <v>7</v>
      </c>
      <c r="C7" s="39">
        <v>13</v>
      </c>
      <c r="D7" s="39"/>
      <c r="E7" s="11">
        <f t="shared" si="0"/>
        <v>20</v>
      </c>
      <c r="F7" s="40">
        <f t="shared" si="1"/>
        <v>15.503875968992247</v>
      </c>
      <c r="G7" s="11">
        <v>2</v>
      </c>
      <c r="H7" s="40">
        <f t="shared" si="2"/>
        <v>27.692307692307693</v>
      </c>
      <c r="I7" s="11">
        <v>2</v>
      </c>
      <c r="J7" s="11"/>
      <c r="K7" s="32"/>
      <c r="L7" s="11"/>
    </row>
    <row r="8" spans="1:12">
      <c r="A8" s="38" t="s">
        <v>128</v>
      </c>
      <c r="B8" s="39">
        <v>2</v>
      </c>
      <c r="C8" s="39">
        <v>4</v>
      </c>
      <c r="D8" s="39"/>
      <c r="E8" s="11">
        <f t="shared" si="0"/>
        <v>6</v>
      </c>
      <c r="F8" s="40">
        <f t="shared" si="1"/>
        <v>4.6511627906976747</v>
      </c>
      <c r="G8" s="11"/>
      <c r="H8" s="40">
        <f t="shared" si="2"/>
        <v>9.2307692307692317</v>
      </c>
      <c r="I8" s="11">
        <v>2</v>
      </c>
      <c r="J8" s="11"/>
      <c r="K8" s="32"/>
      <c r="L8" s="11"/>
    </row>
    <row r="9" spans="1:12">
      <c r="A9" s="38" t="s">
        <v>129</v>
      </c>
      <c r="B9" s="39">
        <v>7</v>
      </c>
      <c r="C9" s="39">
        <v>3</v>
      </c>
      <c r="D9" s="39"/>
      <c r="E9" s="11">
        <f t="shared" si="0"/>
        <v>10</v>
      </c>
      <c r="F9" s="40">
        <f t="shared" si="1"/>
        <v>7.7519379844961236</v>
      </c>
      <c r="G9" s="11">
        <v>2</v>
      </c>
      <c r="H9" s="40">
        <f t="shared" si="2"/>
        <v>12.307692307692308</v>
      </c>
      <c r="I9" s="11"/>
      <c r="J9" s="11"/>
      <c r="K9" s="32"/>
      <c r="L9" s="11"/>
    </row>
    <row r="10" spans="1:12">
      <c r="A10" s="38" t="s">
        <v>130</v>
      </c>
      <c r="B10" s="39">
        <v>2</v>
      </c>
      <c r="C10" s="39">
        <v>5</v>
      </c>
      <c r="D10" s="39"/>
      <c r="E10" s="11">
        <f t="shared" si="0"/>
        <v>7</v>
      </c>
      <c r="F10" s="40">
        <f t="shared" si="1"/>
        <v>5.4263565891472867</v>
      </c>
      <c r="G10" s="11">
        <v>2</v>
      </c>
      <c r="H10" s="40">
        <f t="shared" si="2"/>
        <v>7.6923076923076925</v>
      </c>
      <c r="I10" s="11"/>
      <c r="J10" s="11"/>
      <c r="K10" s="32"/>
      <c r="L10" s="11"/>
    </row>
    <row r="11" spans="1:12">
      <c r="A11" s="38" t="s">
        <v>131</v>
      </c>
      <c r="B11" s="39">
        <v>1</v>
      </c>
      <c r="C11" s="39">
        <v>3</v>
      </c>
      <c r="D11" s="39"/>
      <c r="E11" s="11">
        <f t="shared" si="0"/>
        <v>4</v>
      </c>
      <c r="F11" s="40">
        <f t="shared" si="1"/>
        <v>3.1007751937984498</v>
      </c>
      <c r="G11" s="11">
        <v>2</v>
      </c>
      <c r="H11" s="40">
        <f t="shared" si="2"/>
        <v>3.0769230769230771</v>
      </c>
      <c r="I11" s="11"/>
      <c r="J11" s="11"/>
      <c r="K11" s="32"/>
      <c r="L11" s="11"/>
    </row>
    <row r="12" spans="1:12">
      <c r="A12" s="38" t="s">
        <v>132</v>
      </c>
      <c r="B12" s="39"/>
      <c r="C12" s="39">
        <v>3</v>
      </c>
      <c r="D12" s="39"/>
      <c r="E12" s="11">
        <f t="shared" si="0"/>
        <v>3</v>
      </c>
      <c r="F12" s="40">
        <f t="shared" si="1"/>
        <v>2.3255813953488373</v>
      </c>
      <c r="G12" s="11">
        <v>2</v>
      </c>
      <c r="H12" s="40">
        <f t="shared" si="2"/>
        <v>1.5384615384615385</v>
      </c>
      <c r="I12" s="11"/>
      <c r="J12" s="11"/>
      <c r="K12" s="32"/>
      <c r="L12" s="11"/>
    </row>
    <row r="13" spans="1:12">
      <c r="A13" s="38" t="s">
        <v>133</v>
      </c>
      <c r="B13" s="39">
        <v>1</v>
      </c>
      <c r="C13" s="39">
        <v>2</v>
      </c>
      <c r="D13" s="39"/>
      <c r="E13" s="11">
        <f t="shared" si="0"/>
        <v>3</v>
      </c>
      <c r="F13" s="40">
        <f t="shared" si="1"/>
        <v>2.3255813953488373</v>
      </c>
      <c r="G13" s="11">
        <v>2</v>
      </c>
      <c r="H13" s="40">
        <f t="shared" si="2"/>
        <v>1.5384615384615385</v>
      </c>
      <c r="I13" s="11"/>
      <c r="J13" s="11"/>
      <c r="K13" s="32"/>
      <c r="L13" s="11"/>
    </row>
    <row r="14" spans="1:12">
      <c r="A14" s="38" t="s">
        <v>134</v>
      </c>
      <c r="B14" s="39">
        <v>1</v>
      </c>
      <c r="C14" s="39">
        <v>3</v>
      </c>
      <c r="D14" s="39"/>
      <c r="E14" s="11">
        <f t="shared" si="0"/>
        <v>4</v>
      </c>
      <c r="F14" s="40">
        <f t="shared" si="1"/>
        <v>3.1007751937984498</v>
      </c>
      <c r="G14" s="11">
        <v>2</v>
      </c>
      <c r="H14" s="40">
        <f t="shared" si="2"/>
        <v>3.0769230769230771</v>
      </c>
      <c r="I14" s="11"/>
      <c r="J14" s="11"/>
      <c r="K14" s="32"/>
      <c r="L14" s="11"/>
    </row>
    <row r="15" spans="1:12">
      <c r="A15" s="38" t="s">
        <v>135</v>
      </c>
      <c r="B15" s="39">
        <v>2</v>
      </c>
      <c r="C15" s="39">
        <v>4</v>
      </c>
      <c r="D15" s="39"/>
      <c r="E15" s="11">
        <f t="shared" si="0"/>
        <v>6</v>
      </c>
      <c r="F15" s="40">
        <f t="shared" si="1"/>
        <v>4.6511627906976747</v>
      </c>
      <c r="G15" s="11">
        <v>1</v>
      </c>
      <c r="H15" s="40">
        <f t="shared" si="2"/>
        <v>7.6923076923076925</v>
      </c>
      <c r="I15" s="11"/>
      <c r="J15" s="11"/>
      <c r="K15" s="32"/>
      <c r="L15" s="11"/>
    </row>
    <row r="16" spans="1:12">
      <c r="A16" s="38" t="s">
        <v>166</v>
      </c>
      <c r="B16" s="11">
        <v>1</v>
      </c>
      <c r="C16" s="39">
        <v>1</v>
      </c>
      <c r="D16" s="39"/>
      <c r="E16" s="11">
        <f t="shared" si="0"/>
        <v>2</v>
      </c>
      <c r="F16" s="40">
        <f t="shared" si="1"/>
        <v>1.5503875968992249</v>
      </c>
      <c r="G16" s="11"/>
      <c r="H16" s="40">
        <f t="shared" si="2"/>
        <v>3.0769230769230771</v>
      </c>
      <c r="I16" s="11"/>
      <c r="J16" s="11"/>
      <c r="K16" s="32"/>
      <c r="L16" s="11"/>
    </row>
    <row r="17" spans="1:12">
      <c r="A17" s="38" t="s">
        <v>136</v>
      </c>
      <c r="B17" s="11"/>
      <c r="C17" s="39">
        <v>4</v>
      </c>
      <c r="D17" s="39"/>
      <c r="E17" s="11">
        <f t="shared" si="0"/>
        <v>4</v>
      </c>
      <c r="F17" s="40">
        <f t="shared" si="1"/>
        <v>3.1007751937984498</v>
      </c>
      <c r="G17" s="11">
        <v>4</v>
      </c>
      <c r="H17" s="40">
        <f t="shared" si="2"/>
        <v>0</v>
      </c>
      <c r="I17" s="11"/>
      <c r="J17" s="11"/>
      <c r="K17" s="32"/>
      <c r="L17" s="11"/>
    </row>
    <row r="18" spans="1:12">
      <c r="A18" s="38" t="s">
        <v>137</v>
      </c>
      <c r="B18" s="39"/>
      <c r="C18" s="39">
        <v>1</v>
      </c>
      <c r="D18" s="39"/>
      <c r="E18" s="11">
        <f t="shared" si="0"/>
        <v>1</v>
      </c>
      <c r="F18" s="40">
        <f t="shared" si="1"/>
        <v>0.77519379844961245</v>
      </c>
      <c r="G18" s="11"/>
      <c r="H18" s="40">
        <f t="shared" si="2"/>
        <v>1.5384615384615385</v>
      </c>
      <c r="I18" s="11"/>
      <c r="J18" s="11"/>
      <c r="K18" s="32"/>
      <c r="L18" s="11"/>
    </row>
    <row r="19" spans="1:12">
      <c r="A19" s="38" t="s">
        <v>138</v>
      </c>
      <c r="B19" s="39">
        <v>1</v>
      </c>
      <c r="C19" s="39"/>
      <c r="D19" s="39"/>
      <c r="E19" s="11">
        <f t="shared" si="0"/>
        <v>1</v>
      </c>
      <c r="F19" s="40">
        <f t="shared" si="1"/>
        <v>0.77519379844961245</v>
      </c>
      <c r="G19" s="11"/>
      <c r="H19" s="40">
        <f t="shared" si="2"/>
        <v>1.5384615384615385</v>
      </c>
      <c r="I19" s="11"/>
      <c r="J19" s="11"/>
      <c r="K19" s="32"/>
      <c r="L19" s="11"/>
    </row>
    <row r="20" spans="1:12">
      <c r="A20" s="38" t="s">
        <v>140</v>
      </c>
      <c r="B20" s="39"/>
      <c r="C20" s="39">
        <v>3</v>
      </c>
      <c r="D20" s="39"/>
      <c r="E20" s="11">
        <f t="shared" si="0"/>
        <v>3</v>
      </c>
      <c r="F20" s="40">
        <f t="shared" si="1"/>
        <v>2.3255813953488373</v>
      </c>
      <c r="G20" s="11">
        <v>3</v>
      </c>
      <c r="H20" s="40">
        <f t="shared" si="2"/>
        <v>0</v>
      </c>
      <c r="I20" s="11"/>
      <c r="J20" s="11"/>
      <c r="K20" s="32"/>
      <c r="L20" s="11"/>
    </row>
    <row r="21" spans="1:12">
      <c r="A21" s="38" t="s">
        <v>141</v>
      </c>
      <c r="B21" s="39"/>
      <c r="C21" s="39">
        <v>4</v>
      </c>
      <c r="D21" s="39"/>
      <c r="E21" s="11">
        <f t="shared" si="0"/>
        <v>4</v>
      </c>
      <c r="F21" s="40">
        <f t="shared" si="1"/>
        <v>3.1007751937984498</v>
      </c>
      <c r="G21" s="11">
        <v>4</v>
      </c>
      <c r="H21" s="40">
        <f t="shared" si="2"/>
        <v>0</v>
      </c>
      <c r="I21" s="11"/>
      <c r="J21" s="11"/>
      <c r="K21" s="32"/>
      <c r="L21" s="11"/>
    </row>
    <row r="22" spans="1:12">
      <c r="A22" s="38" t="s">
        <v>167</v>
      </c>
      <c r="B22" s="39">
        <v>1</v>
      </c>
      <c r="C22" s="39"/>
      <c r="D22" s="39"/>
      <c r="E22" s="11">
        <f t="shared" si="0"/>
        <v>1</v>
      </c>
      <c r="F22" s="40">
        <f t="shared" si="1"/>
        <v>0.77519379844961245</v>
      </c>
      <c r="G22" s="11"/>
      <c r="H22" s="40">
        <f t="shared" si="2"/>
        <v>1.5384615384615385</v>
      </c>
      <c r="I22" s="11"/>
      <c r="J22" s="11"/>
      <c r="K22" s="32"/>
      <c r="L22" s="11"/>
    </row>
    <row r="23" spans="1:12">
      <c r="A23" s="38" t="s">
        <v>143</v>
      </c>
      <c r="B23" s="39"/>
      <c r="C23" s="39">
        <v>2</v>
      </c>
      <c r="D23" s="39"/>
      <c r="E23" s="11">
        <f t="shared" si="0"/>
        <v>2</v>
      </c>
      <c r="F23" s="40">
        <f t="shared" si="1"/>
        <v>1.5503875968992249</v>
      </c>
      <c r="G23" s="11">
        <v>2</v>
      </c>
      <c r="H23" s="40">
        <f t="shared" si="2"/>
        <v>0</v>
      </c>
      <c r="I23" s="11"/>
      <c r="J23" s="11"/>
      <c r="K23" s="32"/>
      <c r="L23" s="11"/>
    </row>
    <row r="24" spans="1:12">
      <c r="A24" s="38" t="s">
        <v>144</v>
      </c>
      <c r="B24" s="39"/>
      <c r="C24" s="39">
        <v>1</v>
      </c>
      <c r="D24" s="39"/>
      <c r="E24" s="11">
        <f t="shared" si="0"/>
        <v>1</v>
      </c>
      <c r="F24" s="40">
        <f t="shared" si="1"/>
        <v>0.77519379844961245</v>
      </c>
      <c r="G24" s="11">
        <v>1</v>
      </c>
      <c r="H24" s="40">
        <f t="shared" si="2"/>
        <v>0</v>
      </c>
      <c r="I24" s="11"/>
      <c r="J24" s="11"/>
      <c r="K24" s="32"/>
      <c r="L24" s="11"/>
    </row>
    <row r="25" spans="1:12">
      <c r="A25" s="10" t="s">
        <v>148</v>
      </c>
      <c r="B25" s="11"/>
      <c r="C25" s="39">
        <v>1</v>
      </c>
      <c r="D25" s="39"/>
      <c r="E25" s="11">
        <f t="shared" si="0"/>
        <v>1</v>
      </c>
      <c r="F25" s="40">
        <f t="shared" si="1"/>
        <v>0.77519379844961245</v>
      </c>
      <c r="G25" s="11"/>
      <c r="H25" s="40">
        <f t="shared" si="2"/>
        <v>1.5384615384615385</v>
      </c>
      <c r="I25" s="11">
        <v>1</v>
      </c>
      <c r="J25" s="11"/>
      <c r="K25" s="32"/>
      <c r="L25" s="11"/>
    </row>
    <row r="26" spans="1:12">
      <c r="A26" s="10" t="s">
        <v>149</v>
      </c>
      <c r="B26" s="39">
        <v>1</v>
      </c>
      <c r="C26" s="39"/>
      <c r="D26" s="39"/>
      <c r="E26" s="11">
        <f t="shared" si="0"/>
        <v>1</v>
      </c>
      <c r="F26" s="40">
        <f t="shared" si="1"/>
        <v>0.77519379844961245</v>
      </c>
      <c r="G26" s="11"/>
      <c r="H26" s="40">
        <f t="shared" si="2"/>
        <v>1.5384615384615385</v>
      </c>
      <c r="I26" s="11"/>
      <c r="J26" s="11"/>
      <c r="K26" s="32"/>
      <c r="L26" s="11"/>
    </row>
    <row r="27" spans="1:12">
      <c r="A27" s="10" t="s">
        <v>150</v>
      </c>
      <c r="B27" s="39">
        <v>1</v>
      </c>
      <c r="C27" s="39"/>
      <c r="D27" s="39"/>
      <c r="E27" s="11">
        <f t="shared" si="0"/>
        <v>1</v>
      </c>
      <c r="F27" s="40">
        <f t="shared" si="1"/>
        <v>0.77519379844961245</v>
      </c>
      <c r="G27" s="11"/>
      <c r="H27" s="40">
        <f t="shared" si="2"/>
        <v>1.5384615384615385</v>
      </c>
      <c r="I27" s="11"/>
      <c r="J27" s="11"/>
      <c r="K27" s="32"/>
      <c r="L27" s="11"/>
    </row>
    <row r="28" spans="1:12">
      <c r="A28" s="38" t="s">
        <v>151</v>
      </c>
      <c r="B28" s="39"/>
      <c r="C28" s="39">
        <v>1</v>
      </c>
      <c r="D28" s="39"/>
      <c r="E28" s="11">
        <f t="shared" si="0"/>
        <v>1</v>
      </c>
      <c r="F28" s="40">
        <f t="shared" si="1"/>
        <v>0.77519379844961245</v>
      </c>
      <c r="G28" s="11">
        <v>1</v>
      </c>
      <c r="H28" s="40">
        <f t="shared" si="2"/>
        <v>0</v>
      </c>
      <c r="I28" s="11"/>
      <c r="J28" s="11"/>
      <c r="K28" s="32"/>
      <c r="L28" s="11"/>
    </row>
    <row r="29" spans="1:12">
      <c r="A29" s="38" t="s">
        <v>168</v>
      </c>
      <c r="B29" s="39"/>
      <c r="C29" s="39">
        <v>15</v>
      </c>
      <c r="D29" s="39"/>
      <c r="E29" s="11">
        <f t="shared" si="0"/>
        <v>15</v>
      </c>
      <c r="F29" s="40">
        <f t="shared" si="1"/>
        <v>11.627906976744185</v>
      </c>
      <c r="G29" s="11">
        <v>15</v>
      </c>
      <c r="H29" s="40">
        <f t="shared" si="2"/>
        <v>0</v>
      </c>
      <c r="I29" s="11"/>
      <c r="J29" s="11"/>
      <c r="K29" s="32"/>
      <c r="L29" s="11"/>
    </row>
    <row r="30" spans="1:12">
      <c r="A30" s="38" t="s">
        <v>153</v>
      </c>
      <c r="B30" s="39">
        <v>2</v>
      </c>
      <c r="C30" s="39">
        <v>17</v>
      </c>
      <c r="D30" s="11"/>
      <c r="E30" s="11">
        <f t="shared" si="0"/>
        <v>19</v>
      </c>
      <c r="F30" s="40">
        <f t="shared" si="1"/>
        <v>14.728682170542637</v>
      </c>
      <c r="G30" s="11">
        <v>16</v>
      </c>
      <c r="H30" s="40">
        <f t="shared" si="2"/>
        <v>4.6153846153846159</v>
      </c>
      <c r="I30" s="11">
        <v>1</v>
      </c>
      <c r="J30" s="11"/>
      <c r="K30" s="32"/>
      <c r="L30" s="11"/>
    </row>
    <row r="31" spans="1:12" s="50" customFormat="1">
      <c r="A31" s="48" t="s">
        <v>6</v>
      </c>
      <c r="B31" s="49">
        <f>SUM(B5:B30)</f>
        <v>33</v>
      </c>
      <c r="C31" s="49">
        <f>SUM(C5:C30)</f>
        <v>95</v>
      </c>
      <c r="D31" s="49">
        <f>SUM(D5:D30)</f>
        <v>1</v>
      </c>
      <c r="E31" s="49">
        <f>SUM(E5:E30)</f>
        <v>129</v>
      </c>
      <c r="F31" s="18"/>
      <c r="G31" s="49">
        <f>SUM(G5:G30)</f>
        <v>64</v>
      </c>
      <c r="H31" s="18"/>
      <c r="I31" s="49">
        <f>SUM(I5:I30)</f>
        <v>6</v>
      </c>
      <c r="J31" s="18"/>
      <c r="K31" s="33"/>
      <c r="L31" s="18"/>
    </row>
    <row r="32" spans="1:12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32"/>
      <c r="L32" s="11"/>
    </row>
    <row r="33" spans="1:12">
      <c r="A33" s="10" t="s">
        <v>154</v>
      </c>
      <c r="B33" s="11"/>
      <c r="C33" s="11"/>
      <c r="D33" s="11"/>
      <c r="E33" s="11"/>
      <c r="F33" s="11"/>
      <c r="G33" s="11"/>
      <c r="H33" s="11"/>
      <c r="I33" s="11"/>
      <c r="J33" s="11"/>
      <c r="K33" s="32"/>
      <c r="L33" s="11"/>
    </row>
    <row r="34" spans="1:12">
      <c r="A34" s="10" t="s">
        <v>155</v>
      </c>
      <c r="B34" s="11"/>
      <c r="C34" s="11"/>
      <c r="D34" s="11"/>
      <c r="E34" s="11"/>
      <c r="F34" s="11"/>
      <c r="G34" s="11"/>
      <c r="H34" s="11"/>
      <c r="I34" s="11"/>
      <c r="J34" s="11"/>
      <c r="K34" s="32"/>
      <c r="L34" s="11"/>
    </row>
    <row r="35" spans="1:12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32"/>
      <c r="L35" s="11"/>
    </row>
    <row r="36" spans="1:12">
      <c r="A36" s="10" t="s">
        <v>330</v>
      </c>
      <c r="B36" s="11"/>
      <c r="C36" s="11"/>
      <c r="D36" s="11"/>
      <c r="E36" s="11"/>
      <c r="F36" s="11"/>
      <c r="G36" s="11"/>
      <c r="H36" s="11"/>
      <c r="I36" s="11"/>
      <c r="J36" s="11"/>
      <c r="K36" s="32"/>
      <c r="L36" s="11"/>
    </row>
    <row r="37" spans="1:12">
      <c r="A37" s="10"/>
      <c r="B37" s="11"/>
      <c r="C37" s="11"/>
      <c r="D37" s="10"/>
      <c r="E37" s="11"/>
      <c r="F37" s="11"/>
      <c r="G37" s="11"/>
      <c r="H37" s="11"/>
      <c r="I37" s="11"/>
      <c r="J37" s="11"/>
      <c r="K37" s="32"/>
      <c r="L37" s="11"/>
    </row>
    <row r="38" spans="1:12">
      <c r="A38" s="35"/>
      <c r="B38" s="13"/>
      <c r="C38" s="13" t="s">
        <v>0</v>
      </c>
      <c r="D38" s="47"/>
      <c r="E38" s="54" t="s">
        <v>156</v>
      </c>
      <c r="F38" s="13" t="s">
        <v>157</v>
      </c>
      <c r="G38" s="13" t="s">
        <v>158</v>
      </c>
      <c r="H38" s="11"/>
      <c r="I38" s="11"/>
      <c r="J38" s="11"/>
    </row>
    <row r="39" spans="1:12">
      <c r="A39" s="36"/>
      <c r="B39" s="30" t="s">
        <v>11</v>
      </c>
      <c r="C39" s="30" t="s">
        <v>34</v>
      </c>
      <c r="D39" s="30" t="s">
        <v>35</v>
      </c>
      <c r="E39" s="54" t="s">
        <v>6</v>
      </c>
      <c r="F39" s="13" t="s">
        <v>6</v>
      </c>
      <c r="G39" s="13" t="s">
        <v>119</v>
      </c>
      <c r="H39" s="37"/>
      <c r="I39" s="37"/>
      <c r="J39" s="37"/>
    </row>
    <row r="40" spans="1:12">
      <c r="A40" s="38" t="s">
        <v>124</v>
      </c>
      <c r="B40" s="41">
        <v>1</v>
      </c>
      <c r="C40" s="41">
        <v>2</v>
      </c>
      <c r="D40" s="41"/>
      <c r="E40" s="42">
        <f t="shared" ref="E40:E56" si="3">SUM(B40:D40)</f>
        <v>3</v>
      </c>
      <c r="F40" s="44"/>
      <c r="G40" s="43"/>
      <c r="H40" s="43"/>
      <c r="I40" s="43"/>
      <c r="J40" s="43"/>
    </row>
    <row r="41" spans="1:12">
      <c r="A41" s="38" t="s">
        <v>125</v>
      </c>
      <c r="B41" s="41">
        <v>2</v>
      </c>
      <c r="C41" s="41">
        <v>3</v>
      </c>
      <c r="D41" s="43">
        <v>1</v>
      </c>
      <c r="E41" s="42">
        <f t="shared" si="3"/>
        <v>6</v>
      </c>
      <c r="F41" s="44"/>
      <c r="G41" s="43"/>
      <c r="H41" s="43"/>
      <c r="I41" s="43"/>
      <c r="J41" s="43"/>
    </row>
    <row r="42" spans="1:12">
      <c r="A42" s="38" t="s">
        <v>126</v>
      </c>
      <c r="B42" s="41">
        <v>2</v>
      </c>
      <c r="C42" s="41">
        <v>5</v>
      </c>
      <c r="D42" s="41"/>
      <c r="E42" s="42">
        <f t="shared" si="3"/>
        <v>7</v>
      </c>
      <c r="F42" s="43">
        <v>4.9000000000000004</v>
      </c>
      <c r="G42" s="43">
        <v>0.25</v>
      </c>
      <c r="H42" s="43"/>
      <c r="I42" s="43"/>
      <c r="J42" s="43"/>
    </row>
    <row r="43" spans="1:12">
      <c r="A43" s="38" t="s">
        <v>129</v>
      </c>
      <c r="B43" s="41">
        <v>5</v>
      </c>
      <c r="C43" s="41">
        <v>3</v>
      </c>
      <c r="D43" s="41"/>
      <c r="E43" s="42">
        <f t="shared" si="3"/>
        <v>8</v>
      </c>
      <c r="F43" s="43">
        <v>4.2</v>
      </c>
      <c r="G43" s="43">
        <v>0.42</v>
      </c>
      <c r="H43" s="43"/>
      <c r="I43" s="43"/>
      <c r="J43" s="43"/>
    </row>
    <row r="44" spans="1:12">
      <c r="A44" s="38" t="s">
        <v>130</v>
      </c>
      <c r="B44" s="41">
        <v>2</v>
      </c>
      <c r="C44" s="41">
        <v>5</v>
      </c>
      <c r="D44" s="41"/>
      <c r="E44" s="42">
        <f t="shared" si="3"/>
        <v>7</v>
      </c>
      <c r="F44" s="43">
        <v>3.35</v>
      </c>
      <c r="G44" s="43">
        <v>0.47</v>
      </c>
      <c r="H44" s="43"/>
      <c r="I44" s="43"/>
      <c r="J44" s="43"/>
    </row>
    <row r="45" spans="1:12">
      <c r="A45" s="38" t="s">
        <v>131</v>
      </c>
      <c r="B45" s="41">
        <v>1</v>
      </c>
      <c r="C45" s="41">
        <v>3</v>
      </c>
      <c r="D45" s="41"/>
      <c r="E45" s="42">
        <f t="shared" si="3"/>
        <v>4</v>
      </c>
      <c r="F45" s="43">
        <v>2</v>
      </c>
      <c r="G45" s="43">
        <v>0.5</v>
      </c>
      <c r="H45" s="43"/>
      <c r="I45" s="43"/>
      <c r="J45" s="43"/>
    </row>
    <row r="46" spans="1:12">
      <c r="A46" s="38" t="s">
        <v>132</v>
      </c>
      <c r="B46" s="41"/>
      <c r="C46" s="41">
        <v>3</v>
      </c>
      <c r="D46" s="41"/>
      <c r="E46" s="42">
        <f t="shared" si="3"/>
        <v>3</v>
      </c>
      <c r="F46" s="43">
        <v>1.75</v>
      </c>
      <c r="G46" s="43">
        <v>0.57999999999999996</v>
      </c>
      <c r="H46" s="43"/>
      <c r="I46" s="43"/>
      <c r="J46" s="43"/>
    </row>
    <row r="47" spans="1:12">
      <c r="A47" s="38" t="s">
        <v>133</v>
      </c>
      <c r="B47" s="41">
        <v>1</v>
      </c>
      <c r="C47" s="41">
        <v>2</v>
      </c>
      <c r="D47" s="41"/>
      <c r="E47" s="42">
        <f t="shared" si="3"/>
        <v>3</v>
      </c>
      <c r="F47" s="43">
        <v>1.75</v>
      </c>
      <c r="G47" s="43">
        <v>0.57999999999999996</v>
      </c>
      <c r="H47" s="43"/>
      <c r="I47" s="43"/>
      <c r="J47" s="43"/>
    </row>
    <row r="48" spans="1:12">
      <c r="A48" s="38" t="s">
        <v>134</v>
      </c>
      <c r="B48" s="41">
        <v>1</v>
      </c>
      <c r="C48" s="41">
        <v>3</v>
      </c>
      <c r="D48" s="41"/>
      <c r="E48" s="42">
        <f t="shared" si="3"/>
        <v>4</v>
      </c>
      <c r="F48" s="43">
        <v>1.35</v>
      </c>
      <c r="G48" s="43">
        <v>0.34</v>
      </c>
      <c r="H48" s="43"/>
      <c r="I48" s="43"/>
      <c r="J48" s="43"/>
    </row>
    <row r="49" spans="1:12">
      <c r="A49" s="38" t="s">
        <v>135</v>
      </c>
      <c r="B49" s="41">
        <v>1</v>
      </c>
      <c r="C49" s="41">
        <v>3</v>
      </c>
      <c r="D49" s="41"/>
      <c r="E49" s="42">
        <f t="shared" si="3"/>
        <v>4</v>
      </c>
      <c r="F49" s="43">
        <v>1.8</v>
      </c>
      <c r="G49" s="43">
        <v>0.3</v>
      </c>
      <c r="H49" s="43"/>
      <c r="I49" s="43"/>
      <c r="J49" s="43"/>
    </row>
    <row r="50" spans="1:12">
      <c r="A50" s="38" t="s">
        <v>136</v>
      </c>
      <c r="B50" s="41"/>
      <c r="C50" s="41">
        <v>0.67</v>
      </c>
      <c r="D50" s="41"/>
      <c r="E50" s="42">
        <f t="shared" si="3"/>
        <v>0.67</v>
      </c>
      <c r="F50" s="43">
        <v>4</v>
      </c>
      <c r="G50" s="43">
        <v>1</v>
      </c>
      <c r="H50" s="43"/>
      <c r="I50" s="43"/>
      <c r="J50" s="43"/>
    </row>
    <row r="51" spans="1:12">
      <c r="A51" s="38" t="s">
        <v>137</v>
      </c>
      <c r="B51" s="41"/>
      <c r="C51" s="41">
        <v>1</v>
      </c>
      <c r="D51" s="41"/>
      <c r="E51" s="42">
        <f t="shared" si="3"/>
        <v>1</v>
      </c>
      <c r="F51" s="43">
        <v>1</v>
      </c>
      <c r="G51" s="43">
        <v>1</v>
      </c>
      <c r="H51" s="43"/>
      <c r="I51" s="43"/>
      <c r="J51" s="43"/>
    </row>
    <row r="52" spans="1:12">
      <c r="A52" s="38" t="s">
        <v>138</v>
      </c>
      <c r="B52" s="41">
        <v>1</v>
      </c>
      <c r="C52" s="41"/>
      <c r="D52" s="41"/>
      <c r="E52" s="42">
        <f t="shared" si="3"/>
        <v>1</v>
      </c>
      <c r="F52" s="43">
        <v>0.75</v>
      </c>
      <c r="G52" s="43">
        <v>0.75</v>
      </c>
      <c r="H52" s="43"/>
      <c r="I52" s="43"/>
      <c r="J52" s="43"/>
    </row>
    <row r="53" spans="1:12">
      <c r="A53" s="38" t="s">
        <v>140</v>
      </c>
      <c r="B53" s="41"/>
      <c r="C53" s="41">
        <v>0.75</v>
      </c>
      <c r="D53" s="41"/>
      <c r="E53" s="42">
        <f t="shared" si="3"/>
        <v>0.75</v>
      </c>
      <c r="F53" s="43">
        <v>2.25</v>
      </c>
      <c r="G53" s="43">
        <v>0.75</v>
      </c>
      <c r="H53" s="43"/>
      <c r="I53" s="43"/>
      <c r="J53" s="43"/>
    </row>
    <row r="54" spans="1:12">
      <c r="A54" s="38" t="s">
        <v>141</v>
      </c>
      <c r="B54" s="41"/>
      <c r="C54" s="41">
        <v>1</v>
      </c>
      <c r="D54" s="41"/>
      <c r="E54" s="42">
        <f t="shared" si="3"/>
        <v>1</v>
      </c>
      <c r="F54" s="43">
        <v>3</v>
      </c>
      <c r="G54" s="43">
        <v>0.75</v>
      </c>
      <c r="H54" s="43"/>
      <c r="I54" s="43"/>
      <c r="J54" s="43"/>
    </row>
    <row r="55" spans="1:12">
      <c r="A55" s="38" t="s">
        <v>143</v>
      </c>
      <c r="B55" s="41"/>
      <c r="C55" s="41">
        <v>0.5</v>
      </c>
      <c r="D55" s="41"/>
      <c r="E55" s="42">
        <f t="shared" si="3"/>
        <v>0.5</v>
      </c>
      <c r="F55" s="43">
        <v>1.5</v>
      </c>
      <c r="G55" s="43">
        <v>0.75</v>
      </c>
      <c r="H55" s="43"/>
      <c r="I55" s="43"/>
      <c r="J55" s="43"/>
    </row>
    <row r="56" spans="1:12">
      <c r="A56" s="38" t="s">
        <v>144</v>
      </c>
      <c r="B56" s="41"/>
      <c r="C56" s="41">
        <v>0.25</v>
      </c>
      <c r="D56" s="41"/>
      <c r="E56" s="42">
        <f t="shared" si="3"/>
        <v>0.25</v>
      </c>
      <c r="F56" s="43">
        <v>0.75</v>
      </c>
      <c r="G56" s="43">
        <v>0.75</v>
      </c>
      <c r="H56" s="43"/>
      <c r="I56" s="43"/>
      <c r="J56" s="43"/>
    </row>
    <row r="57" spans="1:12">
      <c r="A57" s="38" t="s">
        <v>159</v>
      </c>
      <c r="B57" s="41">
        <v>5</v>
      </c>
      <c r="C57" s="41">
        <v>5</v>
      </c>
      <c r="D57" s="41">
        <v>1</v>
      </c>
      <c r="E57" s="42">
        <v>8</v>
      </c>
      <c r="F57" s="43"/>
      <c r="G57" s="43"/>
      <c r="H57" s="43"/>
      <c r="I57" s="43"/>
      <c r="J57" s="43"/>
      <c r="K57" s="44"/>
      <c r="L57" s="43"/>
    </row>
    <row r="58" spans="1:12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32"/>
      <c r="L58" s="11"/>
    </row>
    <row r="59" spans="1:12">
      <c r="A59" s="10" t="s">
        <v>160</v>
      </c>
      <c r="B59" s="11"/>
      <c r="C59" s="11"/>
      <c r="D59" s="11"/>
      <c r="E59" s="11"/>
      <c r="F59" s="45" t="s">
        <v>161</v>
      </c>
      <c r="G59" s="11"/>
      <c r="H59" s="11"/>
      <c r="I59" s="11"/>
      <c r="J59" s="11"/>
      <c r="K59" s="32"/>
      <c r="L59" s="11"/>
    </row>
    <row r="60" spans="1:12">
      <c r="A60" s="10" t="s">
        <v>162</v>
      </c>
      <c r="B60" s="11"/>
      <c r="C60" s="11"/>
      <c r="D60" s="11"/>
      <c r="E60" s="11"/>
      <c r="F60" s="11"/>
      <c r="G60" s="11"/>
      <c r="H60" s="11"/>
      <c r="I60" s="11"/>
      <c r="J60" s="11"/>
      <c r="K60" s="32"/>
      <c r="L60" s="11"/>
    </row>
    <row r="61" spans="1:12">
      <c r="A61" s="10" t="s">
        <v>163</v>
      </c>
      <c r="B61" s="11"/>
      <c r="C61" s="11"/>
      <c r="D61" s="11"/>
      <c r="E61" s="11"/>
      <c r="F61" s="11"/>
      <c r="G61" s="11"/>
      <c r="H61" s="11"/>
      <c r="I61" s="11"/>
      <c r="J61" s="11"/>
      <c r="K61" s="32"/>
      <c r="L61" s="11"/>
    </row>
    <row r="62" spans="1:12">
      <c r="A62" s="4" t="s">
        <v>164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7" workbookViewId="0">
      <selection activeCell="A38" sqref="A38"/>
    </sheetView>
  </sheetViews>
  <sheetFormatPr defaultRowHeight="12.75"/>
  <cols>
    <col min="1" max="1" width="12" style="22" customWidth="1"/>
    <col min="2" max="8" width="7.140625" style="22" customWidth="1"/>
    <col min="9" max="254" width="9.140625" style="22"/>
    <col min="255" max="255" width="12" style="22" customWidth="1"/>
    <col min="256" max="264" width="7.140625" style="22" customWidth="1"/>
    <col min="265" max="510" width="9.140625" style="22"/>
    <col min="511" max="511" width="12" style="22" customWidth="1"/>
    <col min="512" max="520" width="7.140625" style="22" customWidth="1"/>
    <col min="521" max="766" width="9.140625" style="22"/>
    <col min="767" max="767" width="12" style="22" customWidth="1"/>
    <col min="768" max="776" width="7.140625" style="22" customWidth="1"/>
    <col min="777" max="1022" width="9.140625" style="22"/>
    <col min="1023" max="1023" width="12" style="22" customWidth="1"/>
    <col min="1024" max="1032" width="7.140625" style="22" customWidth="1"/>
    <col min="1033" max="1278" width="9.140625" style="22"/>
    <col min="1279" max="1279" width="12" style="22" customWidth="1"/>
    <col min="1280" max="1288" width="7.140625" style="22" customWidth="1"/>
    <col min="1289" max="1534" width="9.140625" style="22"/>
    <col min="1535" max="1535" width="12" style="22" customWidth="1"/>
    <col min="1536" max="1544" width="7.140625" style="22" customWidth="1"/>
    <col min="1545" max="1790" width="9.140625" style="22"/>
    <col min="1791" max="1791" width="12" style="22" customWidth="1"/>
    <col min="1792" max="1800" width="7.140625" style="22" customWidth="1"/>
    <col min="1801" max="2046" width="9.140625" style="22"/>
    <col min="2047" max="2047" width="12" style="22" customWidth="1"/>
    <col min="2048" max="2056" width="7.140625" style="22" customWidth="1"/>
    <col min="2057" max="2302" width="9.140625" style="22"/>
    <col min="2303" max="2303" width="12" style="22" customWidth="1"/>
    <col min="2304" max="2312" width="7.140625" style="22" customWidth="1"/>
    <col min="2313" max="2558" width="9.140625" style="22"/>
    <col min="2559" max="2559" width="12" style="22" customWidth="1"/>
    <col min="2560" max="2568" width="7.140625" style="22" customWidth="1"/>
    <col min="2569" max="2814" width="9.140625" style="22"/>
    <col min="2815" max="2815" width="12" style="22" customWidth="1"/>
    <col min="2816" max="2824" width="7.140625" style="22" customWidth="1"/>
    <col min="2825" max="3070" width="9.140625" style="22"/>
    <col min="3071" max="3071" width="12" style="22" customWidth="1"/>
    <col min="3072" max="3080" width="7.140625" style="22" customWidth="1"/>
    <col min="3081" max="3326" width="9.140625" style="22"/>
    <col min="3327" max="3327" width="12" style="22" customWidth="1"/>
    <col min="3328" max="3336" width="7.140625" style="22" customWidth="1"/>
    <col min="3337" max="3582" width="9.140625" style="22"/>
    <col min="3583" max="3583" width="12" style="22" customWidth="1"/>
    <col min="3584" max="3592" width="7.140625" style="22" customWidth="1"/>
    <col min="3593" max="3838" width="9.140625" style="22"/>
    <col min="3839" max="3839" width="12" style="22" customWidth="1"/>
    <col min="3840" max="3848" width="7.140625" style="22" customWidth="1"/>
    <col min="3849" max="4094" width="9.140625" style="22"/>
    <col min="4095" max="4095" width="12" style="22" customWidth="1"/>
    <col min="4096" max="4104" width="7.140625" style="22" customWidth="1"/>
    <col min="4105" max="4350" width="9.140625" style="22"/>
    <col min="4351" max="4351" width="12" style="22" customWidth="1"/>
    <col min="4352" max="4360" width="7.140625" style="22" customWidth="1"/>
    <col min="4361" max="4606" width="9.140625" style="22"/>
    <col min="4607" max="4607" width="12" style="22" customWidth="1"/>
    <col min="4608" max="4616" width="7.140625" style="22" customWidth="1"/>
    <col min="4617" max="4862" width="9.140625" style="22"/>
    <col min="4863" max="4863" width="12" style="22" customWidth="1"/>
    <col min="4864" max="4872" width="7.140625" style="22" customWidth="1"/>
    <col min="4873" max="5118" width="9.140625" style="22"/>
    <col min="5119" max="5119" width="12" style="22" customWidth="1"/>
    <col min="5120" max="5128" width="7.140625" style="22" customWidth="1"/>
    <col min="5129" max="5374" width="9.140625" style="22"/>
    <col min="5375" max="5375" width="12" style="22" customWidth="1"/>
    <col min="5376" max="5384" width="7.140625" style="22" customWidth="1"/>
    <col min="5385" max="5630" width="9.140625" style="22"/>
    <col min="5631" max="5631" width="12" style="22" customWidth="1"/>
    <col min="5632" max="5640" width="7.140625" style="22" customWidth="1"/>
    <col min="5641" max="5886" width="9.140625" style="22"/>
    <col min="5887" max="5887" width="12" style="22" customWidth="1"/>
    <col min="5888" max="5896" width="7.140625" style="22" customWidth="1"/>
    <col min="5897" max="6142" width="9.140625" style="22"/>
    <col min="6143" max="6143" width="12" style="22" customWidth="1"/>
    <col min="6144" max="6152" width="7.140625" style="22" customWidth="1"/>
    <col min="6153" max="6398" width="9.140625" style="22"/>
    <col min="6399" max="6399" width="12" style="22" customWidth="1"/>
    <col min="6400" max="6408" width="7.140625" style="22" customWidth="1"/>
    <col min="6409" max="6654" width="9.140625" style="22"/>
    <col min="6655" max="6655" width="12" style="22" customWidth="1"/>
    <col min="6656" max="6664" width="7.140625" style="22" customWidth="1"/>
    <col min="6665" max="6910" width="9.140625" style="22"/>
    <col min="6911" max="6911" width="12" style="22" customWidth="1"/>
    <col min="6912" max="6920" width="7.140625" style="22" customWidth="1"/>
    <col min="6921" max="7166" width="9.140625" style="22"/>
    <col min="7167" max="7167" width="12" style="22" customWidth="1"/>
    <col min="7168" max="7176" width="7.140625" style="22" customWidth="1"/>
    <col min="7177" max="7422" width="9.140625" style="22"/>
    <col min="7423" max="7423" width="12" style="22" customWidth="1"/>
    <col min="7424" max="7432" width="7.140625" style="22" customWidth="1"/>
    <col min="7433" max="7678" width="9.140625" style="22"/>
    <col min="7679" max="7679" width="12" style="22" customWidth="1"/>
    <col min="7680" max="7688" width="7.140625" style="22" customWidth="1"/>
    <col min="7689" max="7934" width="9.140625" style="22"/>
    <col min="7935" max="7935" width="12" style="22" customWidth="1"/>
    <col min="7936" max="7944" width="7.140625" style="22" customWidth="1"/>
    <col min="7945" max="8190" width="9.140625" style="22"/>
    <col min="8191" max="8191" width="12" style="22" customWidth="1"/>
    <col min="8192" max="8200" width="7.140625" style="22" customWidth="1"/>
    <col min="8201" max="8446" width="9.140625" style="22"/>
    <col min="8447" max="8447" width="12" style="22" customWidth="1"/>
    <col min="8448" max="8456" width="7.140625" style="22" customWidth="1"/>
    <col min="8457" max="8702" width="9.140625" style="22"/>
    <col min="8703" max="8703" width="12" style="22" customWidth="1"/>
    <col min="8704" max="8712" width="7.140625" style="22" customWidth="1"/>
    <col min="8713" max="8958" width="9.140625" style="22"/>
    <col min="8959" max="8959" width="12" style="22" customWidth="1"/>
    <col min="8960" max="8968" width="7.140625" style="22" customWidth="1"/>
    <col min="8969" max="9214" width="9.140625" style="22"/>
    <col min="9215" max="9215" width="12" style="22" customWidth="1"/>
    <col min="9216" max="9224" width="7.140625" style="22" customWidth="1"/>
    <col min="9225" max="9470" width="9.140625" style="22"/>
    <col min="9471" max="9471" width="12" style="22" customWidth="1"/>
    <col min="9472" max="9480" width="7.140625" style="22" customWidth="1"/>
    <col min="9481" max="9726" width="9.140625" style="22"/>
    <col min="9727" max="9727" width="12" style="22" customWidth="1"/>
    <col min="9728" max="9736" width="7.140625" style="22" customWidth="1"/>
    <col min="9737" max="9982" width="9.140625" style="22"/>
    <col min="9983" max="9983" width="12" style="22" customWidth="1"/>
    <col min="9984" max="9992" width="7.140625" style="22" customWidth="1"/>
    <col min="9993" max="10238" width="9.140625" style="22"/>
    <col min="10239" max="10239" width="12" style="22" customWidth="1"/>
    <col min="10240" max="10248" width="7.140625" style="22" customWidth="1"/>
    <col min="10249" max="10494" width="9.140625" style="22"/>
    <col min="10495" max="10495" width="12" style="22" customWidth="1"/>
    <col min="10496" max="10504" width="7.140625" style="22" customWidth="1"/>
    <col min="10505" max="10750" width="9.140625" style="22"/>
    <col min="10751" max="10751" width="12" style="22" customWidth="1"/>
    <col min="10752" max="10760" width="7.140625" style="22" customWidth="1"/>
    <col min="10761" max="11006" width="9.140625" style="22"/>
    <col min="11007" max="11007" width="12" style="22" customWidth="1"/>
    <col min="11008" max="11016" width="7.140625" style="22" customWidth="1"/>
    <col min="11017" max="11262" width="9.140625" style="22"/>
    <col min="11263" max="11263" width="12" style="22" customWidth="1"/>
    <col min="11264" max="11272" width="7.140625" style="22" customWidth="1"/>
    <col min="11273" max="11518" width="9.140625" style="22"/>
    <col min="11519" max="11519" width="12" style="22" customWidth="1"/>
    <col min="11520" max="11528" width="7.140625" style="22" customWidth="1"/>
    <col min="11529" max="11774" width="9.140625" style="22"/>
    <col min="11775" max="11775" width="12" style="22" customWidth="1"/>
    <col min="11776" max="11784" width="7.140625" style="22" customWidth="1"/>
    <col min="11785" max="12030" width="9.140625" style="22"/>
    <col min="12031" max="12031" width="12" style="22" customWidth="1"/>
    <col min="12032" max="12040" width="7.140625" style="22" customWidth="1"/>
    <col min="12041" max="12286" width="9.140625" style="22"/>
    <col min="12287" max="12287" width="12" style="22" customWidth="1"/>
    <col min="12288" max="12296" width="7.140625" style="22" customWidth="1"/>
    <col min="12297" max="12542" width="9.140625" style="22"/>
    <col min="12543" max="12543" width="12" style="22" customWidth="1"/>
    <col min="12544" max="12552" width="7.140625" style="22" customWidth="1"/>
    <col min="12553" max="12798" width="9.140625" style="22"/>
    <col min="12799" max="12799" width="12" style="22" customWidth="1"/>
    <col min="12800" max="12808" width="7.140625" style="22" customWidth="1"/>
    <col min="12809" max="13054" width="9.140625" style="22"/>
    <col min="13055" max="13055" width="12" style="22" customWidth="1"/>
    <col min="13056" max="13064" width="7.140625" style="22" customWidth="1"/>
    <col min="13065" max="13310" width="9.140625" style="22"/>
    <col min="13311" max="13311" width="12" style="22" customWidth="1"/>
    <col min="13312" max="13320" width="7.140625" style="22" customWidth="1"/>
    <col min="13321" max="13566" width="9.140625" style="22"/>
    <col min="13567" max="13567" width="12" style="22" customWidth="1"/>
    <col min="13568" max="13576" width="7.140625" style="22" customWidth="1"/>
    <col min="13577" max="13822" width="9.140625" style="22"/>
    <col min="13823" max="13823" width="12" style="22" customWidth="1"/>
    <col min="13824" max="13832" width="7.140625" style="22" customWidth="1"/>
    <col min="13833" max="14078" width="9.140625" style="22"/>
    <col min="14079" max="14079" width="12" style="22" customWidth="1"/>
    <col min="14080" max="14088" width="7.140625" style="22" customWidth="1"/>
    <col min="14089" max="14334" width="9.140625" style="22"/>
    <col min="14335" max="14335" width="12" style="22" customWidth="1"/>
    <col min="14336" max="14344" width="7.140625" style="22" customWidth="1"/>
    <col min="14345" max="14590" width="9.140625" style="22"/>
    <col min="14591" max="14591" width="12" style="22" customWidth="1"/>
    <col min="14592" max="14600" width="7.140625" style="22" customWidth="1"/>
    <col min="14601" max="14846" width="9.140625" style="22"/>
    <col min="14847" max="14847" width="12" style="22" customWidth="1"/>
    <col min="14848" max="14856" width="7.140625" style="22" customWidth="1"/>
    <col min="14857" max="15102" width="9.140625" style="22"/>
    <col min="15103" max="15103" width="12" style="22" customWidth="1"/>
    <col min="15104" max="15112" width="7.140625" style="22" customWidth="1"/>
    <col min="15113" max="15358" width="9.140625" style="22"/>
    <col min="15359" max="15359" width="12" style="22" customWidth="1"/>
    <col min="15360" max="15368" width="7.140625" style="22" customWidth="1"/>
    <col min="15369" max="15614" width="9.140625" style="22"/>
    <col min="15615" max="15615" width="12" style="22" customWidth="1"/>
    <col min="15616" max="15624" width="7.140625" style="22" customWidth="1"/>
    <col min="15625" max="15870" width="9.140625" style="22"/>
    <col min="15871" max="15871" width="12" style="22" customWidth="1"/>
    <col min="15872" max="15880" width="7.140625" style="22" customWidth="1"/>
    <col min="15881" max="16126" width="9.140625" style="22"/>
    <col min="16127" max="16127" width="12" style="22" customWidth="1"/>
    <col min="16128" max="16136" width="7.140625" style="22" customWidth="1"/>
    <col min="16137" max="16384" width="9.140625" style="22"/>
  </cols>
  <sheetData>
    <row r="1" spans="1:11">
      <c r="A1" s="10" t="s">
        <v>332</v>
      </c>
      <c r="B1" s="11"/>
      <c r="C1" s="11"/>
      <c r="D1" s="11"/>
      <c r="E1" s="11"/>
      <c r="F1" s="11"/>
      <c r="G1" s="11"/>
      <c r="H1" s="11"/>
      <c r="I1" s="11"/>
      <c r="J1" s="32"/>
      <c r="K1" s="11"/>
    </row>
    <row r="2" spans="1:11">
      <c r="A2" s="10"/>
      <c r="B2" s="11"/>
      <c r="C2" s="11"/>
      <c r="D2" s="11"/>
      <c r="E2" s="11"/>
      <c r="F2" s="11"/>
      <c r="G2" s="11"/>
      <c r="H2" s="11"/>
      <c r="I2" s="11"/>
      <c r="J2" s="32"/>
      <c r="K2" s="11"/>
    </row>
    <row r="3" spans="1:11" s="47" customFormat="1">
      <c r="A3" s="46"/>
      <c r="B3" s="51" t="s">
        <v>0</v>
      </c>
      <c r="C3" s="13"/>
      <c r="D3" s="13"/>
      <c r="E3" s="13"/>
      <c r="F3" s="13" t="s">
        <v>120</v>
      </c>
      <c r="G3" s="13" t="s">
        <v>9</v>
      </c>
      <c r="H3" s="13"/>
      <c r="I3" s="13"/>
      <c r="J3" s="34"/>
      <c r="K3" s="13"/>
    </row>
    <row r="4" spans="1:11" s="47" customFormat="1">
      <c r="A4" s="14"/>
      <c r="B4" s="30" t="s">
        <v>11</v>
      </c>
      <c r="C4" s="30" t="s">
        <v>34</v>
      </c>
      <c r="D4" s="13" t="s">
        <v>6</v>
      </c>
      <c r="E4" s="13" t="s">
        <v>9</v>
      </c>
      <c r="F4" s="13" t="s">
        <v>121</v>
      </c>
      <c r="G4" s="13" t="s">
        <v>122</v>
      </c>
      <c r="H4" s="13" t="s">
        <v>12</v>
      </c>
      <c r="I4" s="13"/>
      <c r="J4" s="34"/>
      <c r="K4" s="13"/>
    </row>
    <row r="5" spans="1:11">
      <c r="A5" s="38" t="s">
        <v>124</v>
      </c>
      <c r="B5" s="39">
        <v>1</v>
      </c>
      <c r="C5" s="39">
        <v>6</v>
      </c>
      <c r="D5" s="11">
        <f t="shared" ref="D5:D32" si="0">SUM(B5:C5)</f>
        <v>7</v>
      </c>
      <c r="E5" s="40">
        <f t="shared" ref="E5:E32" si="1">D5/171*100</f>
        <v>4.0935672514619883</v>
      </c>
      <c r="F5" s="11"/>
      <c r="G5" s="40">
        <f t="shared" ref="G5:G32" si="2">(D5-F5)/165*100</f>
        <v>4.2424242424242431</v>
      </c>
      <c r="H5" s="11"/>
      <c r="I5" s="11"/>
      <c r="J5" s="32"/>
      <c r="K5" s="11"/>
    </row>
    <row r="6" spans="1:11">
      <c r="A6" s="38" t="s">
        <v>125</v>
      </c>
      <c r="B6" s="39">
        <v>2</v>
      </c>
      <c r="C6" s="39">
        <v>2</v>
      </c>
      <c r="D6" s="11">
        <f t="shared" si="0"/>
        <v>4</v>
      </c>
      <c r="E6" s="40">
        <f t="shared" si="1"/>
        <v>2.3391812865497075</v>
      </c>
      <c r="F6" s="11"/>
      <c r="G6" s="40">
        <f t="shared" si="2"/>
        <v>2.4242424242424243</v>
      </c>
      <c r="H6" s="11"/>
      <c r="I6" s="11"/>
      <c r="J6" s="32"/>
      <c r="K6" s="11"/>
    </row>
    <row r="7" spans="1:11">
      <c r="A7" s="38" t="s">
        <v>126</v>
      </c>
      <c r="B7" s="39">
        <v>3</v>
      </c>
      <c r="C7" s="39">
        <v>9</v>
      </c>
      <c r="D7" s="11">
        <f t="shared" si="0"/>
        <v>12</v>
      </c>
      <c r="E7" s="40">
        <f t="shared" si="1"/>
        <v>7.0175438596491224</v>
      </c>
      <c r="F7" s="11"/>
      <c r="G7" s="40">
        <f t="shared" si="2"/>
        <v>7.2727272727272725</v>
      </c>
      <c r="H7" s="11"/>
      <c r="I7" s="11"/>
      <c r="J7" s="32"/>
      <c r="K7" s="11"/>
    </row>
    <row r="8" spans="1:11">
      <c r="A8" s="38" t="s">
        <v>128</v>
      </c>
      <c r="B8" s="39">
        <v>3</v>
      </c>
      <c r="C8" s="39">
        <v>8</v>
      </c>
      <c r="D8" s="11">
        <f t="shared" si="0"/>
        <v>11</v>
      </c>
      <c r="E8" s="40">
        <f t="shared" si="1"/>
        <v>6.4327485380116958</v>
      </c>
      <c r="F8" s="11">
        <v>2</v>
      </c>
      <c r="G8" s="40">
        <f t="shared" si="2"/>
        <v>5.4545454545454541</v>
      </c>
      <c r="H8" s="11"/>
      <c r="I8" s="11"/>
      <c r="J8" s="32"/>
      <c r="K8" s="11"/>
    </row>
    <row r="9" spans="1:11">
      <c r="A9" s="38" t="s">
        <v>129</v>
      </c>
      <c r="B9" s="39">
        <v>1</v>
      </c>
      <c r="C9" s="39">
        <v>2</v>
      </c>
      <c r="D9" s="11">
        <f t="shared" si="0"/>
        <v>3</v>
      </c>
      <c r="E9" s="40">
        <f t="shared" si="1"/>
        <v>1.7543859649122806</v>
      </c>
      <c r="F9" s="11"/>
      <c r="G9" s="40">
        <f t="shared" si="2"/>
        <v>1.8181818181818181</v>
      </c>
      <c r="H9" s="11"/>
      <c r="I9" s="11"/>
      <c r="J9" s="32"/>
      <c r="K9" s="11"/>
    </row>
    <row r="10" spans="1:11">
      <c r="A10" s="38" t="s">
        <v>130</v>
      </c>
      <c r="B10" s="39">
        <v>2</v>
      </c>
      <c r="C10" s="39">
        <v>6</v>
      </c>
      <c r="D10" s="11">
        <f t="shared" si="0"/>
        <v>8</v>
      </c>
      <c r="E10" s="40">
        <f t="shared" si="1"/>
        <v>4.6783625730994149</v>
      </c>
      <c r="F10" s="11"/>
      <c r="G10" s="40">
        <f t="shared" si="2"/>
        <v>4.8484848484848486</v>
      </c>
      <c r="H10" s="11"/>
      <c r="I10" s="11"/>
      <c r="J10" s="32"/>
      <c r="K10" s="11"/>
    </row>
    <row r="11" spans="1:11">
      <c r="A11" s="38" t="s">
        <v>131</v>
      </c>
      <c r="B11" s="39">
        <v>2</v>
      </c>
      <c r="C11" s="39">
        <v>6</v>
      </c>
      <c r="D11" s="11">
        <f t="shared" si="0"/>
        <v>8</v>
      </c>
      <c r="E11" s="40">
        <f t="shared" si="1"/>
        <v>4.6783625730994149</v>
      </c>
      <c r="F11" s="11"/>
      <c r="G11" s="40">
        <f t="shared" si="2"/>
        <v>4.8484848484848486</v>
      </c>
      <c r="H11" s="11"/>
      <c r="I11" s="11"/>
      <c r="J11" s="32"/>
      <c r="K11" s="11"/>
    </row>
    <row r="12" spans="1:11">
      <c r="A12" s="38" t="s">
        <v>132</v>
      </c>
      <c r="B12" s="39">
        <v>1</v>
      </c>
      <c r="C12" s="39">
        <v>8</v>
      </c>
      <c r="D12" s="11">
        <f t="shared" si="0"/>
        <v>9</v>
      </c>
      <c r="E12" s="40">
        <f t="shared" si="1"/>
        <v>5.2631578947368416</v>
      </c>
      <c r="F12" s="11"/>
      <c r="G12" s="40">
        <f t="shared" si="2"/>
        <v>5.4545454545454541</v>
      </c>
      <c r="H12" s="11"/>
      <c r="I12" s="11"/>
      <c r="J12" s="32"/>
      <c r="K12" s="11"/>
    </row>
    <row r="13" spans="1:11">
      <c r="A13" s="38" t="s">
        <v>133</v>
      </c>
      <c r="B13" s="39">
        <v>1</v>
      </c>
      <c r="C13" s="39">
        <v>10</v>
      </c>
      <c r="D13" s="11">
        <f t="shared" si="0"/>
        <v>11</v>
      </c>
      <c r="E13" s="40">
        <f t="shared" si="1"/>
        <v>6.4327485380116958</v>
      </c>
      <c r="F13" s="11"/>
      <c r="G13" s="40">
        <f t="shared" si="2"/>
        <v>6.666666666666667</v>
      </c>
      <c r="H13" s="11"/>
      <c r="I13" s="11"/>
      <c r="J13" s="32"/>
      <c r="K13" s="11"/>
    </row>
    <row r="14" spans="1:11">
      <c r="A14" s="38" t="s">
        <v>134</v>
      </c>
      <c r="B14" s="39">
        <v>1</v>
      </c>
      <c r="C14" s="39">
        <v>13</v>
      </c>
      <c r="D14" s="11">
        <f t="shared" si="0"/>
        <v>14</v>
      </c>
      <c r="E14" s="40">
        <f t="shared" si="1"/>
        <v>8.1871345029239766</v>
      </c>
      <c r="F14" s="11">
        <v>1</v>
      </c>
      <c r="G14" s="40">
        <f t="shared" si="2"/>
        <v>7.878787878787878</v>
      </c>
      <c r="H14" s="11"/>
      <c r="I14" s="11"/>
      <c r="J14" s="32"/>
      <c r="K14" s="11"/>
    </row>
    <row r="15" spans="1:11">
      <c r="A15" s="38" t="s">
        <v>169</v>
      </c>
      <c r="B15" s="39"/>
      <c r="C15" s="39">
        <v>1</v>
      </c>
      <c r="D15" s="11">
        <f t="shared" si="0"/>
        <v>1</v>
      </c>
      <c r="E15" s="40">
        <f t="shared" si="1"/>
        <v>0.58479532163742687</v>
      </c>
      <c r="F15" s="11"/>
      <c r="G15" s="40">
        <f t="shared" si="2"/>
        <v>0.60606060606060608</v>
      </c>
      <c r="H15" s="11"/>
      <c r="I15" s="11"/>
      <c r="J15" s="32"/>
      <c r="K15" s="11"/>
    </row>
    <row r="16" spans="1:11">
      <c r="A16" s="38" t="s">
        <v>135</v>
      </c>
      <c r="B16" s="11">
        <v>3</v>
      </c>
      <c r="C16" s="39">
        <v>14</v>
      </c>
      <c r="D16" s="11">
        <f t="shared" si="0"/>
        <v>17</v>
      </c>
      <c r="E16" s="40">
        <f t="shared" si="1"/>
        <v>9.9415204678362574</v>
      </c>
      <c r="F16" s="11">
        <v>1</v>
      </c>
      <c r="G16" s="40">
        <f t="shared" si="2"/>
        <v>9.6969696969696972</v>
      </c>
      <c r="H16" s="11"/>
      <c r="I16" s="11"/>
      <c r="J16" s="32"/>
      <c r="K16" s="11"/>
    </row>
    <row r="17" spans="1:11">
      <c r="A17" s="38" t="s">
        <v>137</v>
      </c>
      <c r="B17" s="39">
        <v>1</v>
      </c>
      <c r="C17" s="39">
        <v>3</v>
      </c>
      <c r="D17" s="11">
        <f t="shared" si="0"/>
        <v>4</v>
      </c>
      <c r="E17" s="40">
        <f t="shared" si="1"/>
        <v>2.3391812865497075</v>
      </c>
      <c r="F17" s="11"/>
      <c r="G17" s="40">
        <f t="shared" si="2"/>
        <v>2.4242424242424243</v>
      </c>
      <c r="H17" s="11"/>
      <c r="I17" s="11"/>
      <c r="J17" s="32"/>
      <c r="K17" s="11"/>
    </row>
    <row r="18" spans="1:11">
      <c r="A18" s="38" t="s">
        <v>138</v>
      </c>
      <c r="B18" s="39"/>
      <c r="C18" s="39">
        <v>1</v>
      </c>
      <c r="D18" s="11">
        <f t="shared" si="0"/>
        <v>1</v>
      </c>
      <c r="E18" s="40">
        <f t="shared" si="1"/>
        <v>0.58479532163742687</v>
      </c>
      <c r="F18" s="11"/>
      <c r="G18" s="40">
        <f t="shared" si="2"/>
        <v>0.60606060606060608</v>
      </c>
      <c r="H18" s="11"/>
      <c r="I18" s="11"/>
      <c r="J18" s="32"/>
      <c r="K18" s="11"/>
    </row>
    <row r="19" spans="1:11">
      <c r="A19" s="38" t="s">
        <v>140</v>
      </c>
      <c r="B19" s="39">
        <v>2</v>
      </c>
      <c r="C19" s="39">
        <v>8</v>
      </c>
      <c r="D19" s="11">
        <f t="shared" si="0"/>
        <v>10</v>
      </c>
      <c r="E19" s="40">
        <f t="shared" si="1"/>
        <v>5.8479532163742682</v>
      </c>
      <c r="F19" s="11"/>
      <c r="G19" s="40">
        <f t="shared" si="2"/>
        <v>6.0606060606060606</v>
      </c>
      <c r="H19" s="11">
        <v>2</v>
      </c>
      <c r="I19" s="11"/>
      <c r="J19" s="32"/>
      <c r="K19" s="11"/>
    </row>
    <row r="20" spans="1:11">
      <c r="A20" s="38" t="s">
        <v>141</v>
      </c>
      <c r="B20" s="39">
        <v>4</v>
      </c>
      <c r="C20" s="39">
        <v>12</v>
      </c>
      <c r="D20" s="11">
        <f t="shared" si="0"/>
        <v>16</v>
      </c>
      <c r="E20" s="40">
        <f t="shared" si="1"/>
        <v>9.3567251461988299</v>
      </c>
      <c r="F20" s="11">
        <v>2</v>
      </c>
      <c r="G20" s="40">
        <f t="shared" si="2"/>
        <v>8.4848484848484862</v>
      </c>
      <c r="H20" s="11"/>
      <c r="I20" s="11"/>
      <c r="J20" s="32"/>
      <c r="K20" s="11"/>
    </row>
    <row r="21" spans="1:11">
      <c r="A21" s="38" t="s">
        <v>142</v>
      </c>
      <c r="B21" s="39">
        <v>1</v>
      </c>
      <c r="C21" s="39">
        <v>4</v>
      </c>
      <c r="D21" s="11">
        <f t="shared" si="0"/>
        <v>5</v>
      </c>
      <c r="E21" s="40">
        <f t="shared" si="1"/>
        <v>2.9239766081871341</v>
      </c>
      <c r="F21" s="11"/>
      <c r="G21" s="40">
        <f t="shared" si="2"/>
        <v>3.0303030303030303</v>
      </c>
      <c r="H21" s="11"/>
      <c r="I21" s="11"/>
      <c r="J21" s="32"/>
      <c r="K21" s="11"/>
    </row>
    <row r="22" spans="1:11">
      <c r="A22" s="38" t="s">
        <v>167</v>
      </c>
      <c r="B22" s="39"/>
      <c r="C22" s="39">
        <v>4</v>
      </c>
      <c r="D22" s="11">
        <f t="shared" si="0"/>
        <v>4</v>
      </c>
      <c r="E22" s="40">
        <f t="shared" si="1"/>
        <v>2.3391812865497075</v>
      </c>
      <c r="F22" s="11"/>
      <c r="G22" s="40">
        <f t="shared" si="2"/>
        <v>2.4242424242424243</v>
      </c>
      <c r="H22" s="11"/>
      <c r="I22" s="11"/>
      <c r="J22" s="32"/>
      <c r="K22" s="11"/>
    </row>
    <row r="23" spans="1:11">
      <c r="A23" s="38" t="s">
        <v>143</v>
      </c>
      <c r="B23" s="39"/>
      <c r="C23" s="39">
        <v>8</v>
      </c>
      <c r="D23" s="11">
        <f t="shared" si="0"/>
        <v>8</v>
      </c>
      <c r="E23" s="40">
        <f t="shared" si="1"/>
        <v>4.6783625730994149</v>
      </c>
      <c r="F23" s="11"/>
      <c r="G23" s="40">
        <f t="shared" si="2"/>
        <v>4.8484848484848486</v>
      </c>
      <c r="H23" s="11"/>
      <c r="I23" s="11"/>
      <c r="J23" s="32"/>
      <c r="K23" s="11"/>
    </row>
    <row r="24" spans="1:11">
      <c r="A24" s="38" t="s">
        <v>144</v>
      </c>
      <c r="B24" s="39"/>
      <c r="C24" s="39">
        <v>1</v>
      </c>
      <c r="D24" s="11">
        <f t="shared" si="0"/>
        <v>1</v>
      </c>
      <c r="E24" s="40">
        <f t="shared" si="1"/>
        <v>0.58479532163742687</v>
      </c>
      <c r="F24" s="11"/>
      <c r="G24" s="40">
        <f t="shared" si="2"/>
        <v>0.60606060606060608</v>
      </c>
      <c r="H24" s="11"/>
      <c r="I24" s="11"/>
      <c r="J24" s="32"/>
      <c r="K24" s="11"/>
    </row>
    <row r="25" spans="1:11">
      <c r="A25" s="38" t="s">
        <v>145</v>
      </c>
      <c r="B25" s="39"/>
      <c r="C25" s="39">
        <v>1</v>
      </c>
      <c r="D25" s="11">
        <f t="shared" si="0"/>
        <v>1</v>
      </c>
      <c r="E25" s="40">
        <f t="shared" si="1"/>
        <v>0.58479532163742687</v>
      </c>
      <c r="F25" s="11"/>
      <c r="G25" s="40">
        <f t="shared" si="2"/>
        <v>0.60606060606060608</v>
      </c>
      <c r="H25" s="11"/>
      <c r="I25" s="11"/>
      <c r="J25" s="32"/>
      <c r="K25" s="11"/>
    </row>
    <row r="26" spans="1:11">
      <c r="A26" s="38" t="s">
        <v>146</v>
      </c>
      <c r="B26" s="39"/>
      <c r="C26" s="39">
        <v>3</v>
      </c>
      <c r="D26" s="11">
        <f t="shared" si="0"/>
        <v>3</v>
      </c>
      <c r="E26" s="40">
        <f t="shared" si="1"/>
        <v>1.7543859649122806</v>
      </c>
      <c r="F26" s="11"/>
      <c r="G26" s="40">
        <f t="shared" si="2"/>
        <v>1.8181818181818181</v>
      </c>
      <c r="H26" s="11">
        <v>1</v>
      </c>
      <c r="I26" s="11"/>
      <c r="J26" s="32"/>
      <c r="K26" s="11"/>
    </row>
    <row r="27" spans="1:11">
      <c r="A27" s="38" t="s">
        <v>147</v>
      </c>
      <c r="B27" s="39"/>
      <c r="C27" s="39">
        <v>3</v>
      </c>
      <c r="D27" s="11">
        <f t="shared" si="0"/>
        <v>3</v>
      </c>
      <c r="E27" s="40">
        <f t="shared" si="1"/>
        <v>1.7543859649122806</v>
      </c>
      <c r="F27" s="11"/>
      <c r="G27" s="40">
        <f t="shared" si="2"/>
        <v>1.8181818181818181</v>
      </c>
      <c r="H27" s="11"/>
      <c r="I27" s="11"/>
      <c r="J27" s="32"/>
      <c r="K27" s="11"/>
    </row>
    <row r="28" spans="1:11">
      <c r="A28" s="10" t="s">
        <v>148</v>
      </c>
      <c r="B28" s="11"/>
      <c r="C28" s="39">
        <v>4</v>
      </c>
      <c r="D28" s="11">
        <f t="shared" si="0"/>
        <v>4</v>
      </c>
      <c r="E28" s="40">
        <f t="shared" si="1"/>
        <v>2.3391812865497075</v>
      </c>
      <c r="F28" s="11"/>
      <c r="G28" s="40">
        <f t="shared" si="2"/>
        <v>2.4242424242424243</v>
      </c>
      <c r="H28" s="11"/>
      <c r="I28" s="11"/>
      <c r="J28" s="32"/>
      <c r="K28" s="11"/>
    </row>
    <row r="29" spans="1:11">
      <c r="A29" s="10" t="s">
        <v>149</v>
      </c>
      <c r="B29" s="39"/>
      <c r="C29" s="39">
        <v>1</v>
      </c>
      <c r="D29" s="11">
        <f t="shared" si="0"/>
        <v>1</v>
      </c>
      <c r="E29" s="40">
        <f t="shared" si="1"/>
        <v>0.58479532163742687</v>
      </c>
      <c r="F29" s="11"/>
      <c r="G29" s="40">
        <f t="shared" si="2"/>
        <v>0.60606060606060608</v>
      </c>
      <c r="H29" s="11"/>
      <c r="I29" s="11"/>
      <c r="J29" s="32"/>
      <c r="K29" s="11"/>
    </row>
    <row r="30" spans="1:11">
      <c r="A30" s="10" t="s">
        <v>150</v>
      </c>
      <c r="B30" s="39"/>
      <c r="C30" s="39">
        <v>1</v>
      </c>
      <c r="D30" s="11">
        <f t="shared" si="0"/>
        <v>1</v>
      </c>
      <c r="E30" s="40">
        <f t="shared" si="1"/>
        <v>0.58479532163742687</v>
      </c>
      <c r="F30" s="11"/>
      <c r="G30" s="40">
        <f t="shared" si="2"/>
        <v>0.60606060606060608</v>
      </c>
      <c r="H30" s="11"/>
      <c r="I30" s="11"/>
      <c r="J30" s="32"/>
      <c r="K30" s="11"/>
    </row>
    <row r="31" spans="1:11">
      <c r="A31" s="38" t="s">
        <v>151</v>
      </c>
      <c r="B31" s="39">
        <v>1</v>
      </c>
      <c r="C31" s="39"/>
      <c r="D31" s="11">
        <f t="shared" si="0"/>
        <v>1</v>
      </c>
      <c r="E31" s="40">
        <f t="shared" si="1"/>
        <v>0.58479532163742687</v>
      </c>
      <c r="F31" s="11"/>
      <c r="G31" s="40">
        <f t="shared" si="2"/>
        <v>0.60606060606060608</v>
      </c>
      <c r="H31" s="11"/>
      <c r="I31" s="11"/>
      <c r="J31" s="32"/>
      <c r="K31" s="11"/>
    </row>
    <row r="32" spans="1:11">
      <c r="A32" s="38" t="s">
        <v>153</v>
      </c>
      <c r="B32" s="39"/>
      <c r="C32" s="39">
        <v>3</v>
      </c>
      <c r="D32" s="11">
        <f t="shared" si="0"/>
        <v>3</v>
      </c>
      <c r="E32" s="40">
        <f t="shared" si="1"/>
        <v>1.7543859649122806</v>
      </c>
      <c r="F32" s="11"/>
      <c r="G32" s="40">
        <f t="shared" si="2"/>
        <v>1.8181818181818181</v>
      </c>
      <c r="H32" s="11"/>
      <c r="I32" s="11"/>
      <c r="J32" s="32"/>
      <c r="K32" s="11"/>
    </row>
    <row r="33" spans="1:11" s="50" customFormat="1">
      <c r="A33" s="48" t="s">
        <v>6</v>
      </c>
      <c r="B33" s="49">
        <f>SUM(B5:B32)</f>
        <v>29</v>
      </c>
      <c r="C33" s="49">
        <f>SUM(C5:C32)</f>
        <v>142</v>
      </c>
      <c r="D33" s="49">
        <f>SUM(D5:D32)</f>
        <v>171</v>
      </c>
      <c r="E33" s="18"/>
      <c r="F33" s="49">
        <f>SUM(F5:F32)</f>
        <v>6</v>
      </c>
      <c r="G33" s="18"/>
      <c r="H33" s="49">
        <f>SUM(H5:H32)</f>
        <v>3</v>
      </c>
      <c r="I33" s="18"/>
      <c r="J33" s="33"/>
      <c r="K33" s="18"/>
    </row>
    <row r="34" spans="1:11">
      <c r="A34" s="10"/>
      <c r="B34" s="11"/>
      <c r="C34" s="11"/>
      <c r="D34" s="11"/>
      <c r="E34" s="11"/>
      <c r="F34" s="11"/>
      <c r="G34" s="11"/>
      <c r="H34" s="11"/>
      <c r="I34" s="11"/>
      <c r="J34" s="32"/>
      <c r="K34" s="11"/>
    </row>
    <row r="35" spans="1:11">
      <c r="A35" s="10" t="s">
        <v>154</v>
      </c>
      <c r="B35" s="11"/>
      <c r="C35" s="11"/>
      <c r="D35" s="11"/>
      <c r="E35" s="11"/>
      <c r="F35" s="11"/>
      <c r="G35" s="11"/>
      <c r="H35" s="11"/>
      <c r="I35" s="11"/>
      <c r="J35" s="32"/>
      <c r="K35" s="11"/>
    </row>
    <row r="36" spans="1:11">
      <c r="A36" s="10" t="s">
        <v>155</v>
      </c>
      <c r="B36" s="11"/>
      <c r="C36" s="11"/>
      <c r="D36" s="11"/>
      <c r="E36" s="11"/>
      <c r="F36" s="11"/>
      <c r="G36" s="11"/>
      <c r="H36" s="11"/>
      <c r="I36" s="11"/>
      <c r="J36" s="32"/>
      <c r="K36" s="11"/>
    </row>
    <row r="37" spans="1:11">
      <c r="A37" s="10"/>
      <c r="B37" s="11"/>
      <c r="C37" s="11"/>
      <c r="D37" s="11"/>
      <c r="E37" s="11"/>
      <c r="F37" s="11"/>
      <c r="G37" s="11"/>
      <c r="H37" s="11"/>
      <c r="I37" s="11"/>
      <c r="J37" s="32"/>
      <c r="K37" s="11"/>
    </row>
    <row r="38" spans="1:11">
      <c r="A38" s="10" t="s">
        <v>333</v>
      </c>
      <c r="B38" s="11"/>
      <c r="C38" s="11"/>
      <c r="D38" s="11"/>
      <c r="E38" s="11"/>
      <c r="F38" s="11"/>
      <c r="G38" s="11"/>
      <c r="H38" s="11"/>
      <c r="I38" s="11"/>
      <c r="J38" s="32"/>
      <c r="K38" s="11"/>
    </row>
    <row r="39" spans="1:11">
      <c r="A39" s="10"/>
      <c r="B39" s="11"/>
      <c r="C39" s="11"/>
      <c r="D39" s="11"/>
      <c r="E39" s="11"/>
      <c r="F39" s="11"/>
      <c r="G39" s="11"/>
      <c r="H39" s="11"/>
      <c r="I39" s="11"/>
      <c r="J39" s="32"/>
      <c r="K39" s="11"/>
    </row>
    <row r="40" spans="1:11">
      <c r="A40" s="35"/>
      <c r="B40" s="51" t="s">
        <v>0</v>
      </c>
      <c r="C40" s="13"/>
      <c r="D40" s="54" t="s">
        <v>156</v>
      </c>
      <c r="E40" s="13" t="s">
        <v>157</v>
      </c>
      <c r="F40" s="13" t="s">
        <v>158</v>
      </c>
      <c r="G40" s="11"/>
      <c r="H40" s="11"/>
      <c r="I40" s="11"/>
    </row>
    <row r="41" spans="1:11">
      <c r="A41" s="36"/>
      <c r="B41" s="30" t="s">
        <v>11</v>
      </c>
      <c r="C41" s="30" t="s">
        <v>34</v>
      </c>
      <c r="D41" s="54" t="s">
        <v>6</v>
      </c>
      <c r="E41" s="13" t="s">
        <v>6</v>
      </c>
      <c r="F41" s="13" t="s">
        <v>119</v>
      </c>
      <c r="G41" s="37"/>
      <c r="H41" s="37"/>
      <c r="I41" s="37"/>
    </row>
    <row r="42" spans="1:11">
      <c r="A42" s="38" t="s">
        <v>124</v>
      </c>
      <c r="B42" s="41">
        <v>1</v>
      </c>
      <c r="C42" s="41">
        <v>5</v>
      </c>
      <c r="D42" s="42">
        <f t="shared" ref="D42:D58" si="3">SUM(B42:C42)</f>
        <v>6</v>
      </c>
      <c r="E42" s="44"/>
      <c r="F42" s="43"/>
      <c r="G42" s="43"/>
      <c r="H42" s="43"/>
      <c r="I42" s="43"/>
    </row>
    <row r="43" spans="1:11">
      <c r="A43" s="38" t="s">
        <v>125</v>
      </c>
      <c r="B43" s="41">
        <v>1</v>
      </c>
      <c r="C43" s="41">
        <v>2</v>
      </c>
      <c r="D43" s="42">
        <f t="shared" si="3"/>
        <v>3</v>
      </c>
      <c r="E43" s="44"/>
      <c r="F43" s="43"/>
      <c r="G43" s="43"/>
      <c r="H43" s="43"/>
      <c r="I43" s="43"/>
    </row>
    <row r="44" spans="1:11">
      <c r="A44" s="38" t="s">
        <v>126</v>
      </c>
      <c r="B44" s="41">
        <v>1</v>
      </c>
      <c r="C44" s="41">
        <v>3</v>
      </c>
      <c r="D44" s="42">
        <f t="shared" si="3"/>
        <v>4</v>
      </c>
      <c r="E44" s="43">
        <v>1.65</v>
      </c>
      <c r="F44" s="43">
        <v>0.14000000000000001</v>
      </c>
      <c r="G44" s="43"/>
      <c r="H44" s="43"/>
      <c r="I44" s="43"/>
    </row>
    <row r="45" spans="1:11">
      <c r="A45" s="38" t="s">
        <v>129</v>
      </c>
      <c r="B45" s="41">
        <v>1</v>
      </c>
      <c r="C45" s="41">
        <v>1</v>
      </c>
      <c r="D45" s="42">
        <f t="shared" si="3"/>
        <v>2</v>
      </c>
      <c r="E45" s="43">
        <v>0.85</v>
      </c>
      <c r="F45" s="43">
        <v>0.28000000000000003</v>
      </c>
      <c r="G45" s="43"/>
      <c r="H45" s="43"/>
      <c r="I45" s="43"/>
    </row>
    <row r="46" spans="1:11">
      <c r="A46" s="38" t="s">
        <v>130</v>
      </c>
      <c r="B46" s="41">
        <v>2</v>
      </c>
      <c r="C46" s="41">
        <v>5</v>
      </c>
      <c r="D46" s="42">
        <f t="shared" si="3"/>
        <v>7</v>
      </c>
      <c r="E46" s="43">
        <v>3.85</v>
      </c>
      <c r="F46" s="43">
        <v>0.48</v>
      </c>
      <c r="G46" s="43"/>
      <c r="H46" s="43"/>
      <c r="I46" s="43"/>
    </row>
    <row r="47" spans="1:11">
      <c r="A47" s="38" t="s">
        <v>131</v>
      </c>
      <c r="B47" s="41">
        <v>2</v>
      </c>
      <c r="C47" s="41">
        <v>5</v>
      </c>
      <c r="D47" s="42">
        <f t="shared" si="3"/>
        <v>7</v>
      </c>
      <c r="E47" s="43">
        <v>4.7</v>
      </c>
      <c r="F47" s="43">
        <v>0.59</v>
      </c>
      <c r="G47" s="43"/>
      <c r="H47" s="43"/>
      <c r="I47" s="43"/>
    </row>
    <row r="48" spans="1:11">
      <c r="A48" s="38" t="s">
        <v>132</v>
      </c>
      <c r="B48" s="41">
        <v>1</v>
      </c>
      <c r="C48" s="41">
        <v>6</v>
      </c>
      <c r="D48" s="42">
        <f t="shared" si="3"/>
        <v>7</v>
      </c>
      <c r="E48" s="43">
        <v>3.05</v>
      </c>
      <c r="F48" s="43">
        <v>0.34</v>
      </c>
      <c r="G48" s="43"/>
      <c r="H48" s="43"/>
      <c r="I48" s="43"/>
    </row>
    <row r="49" spans="1:11">
      <c r="A49" s="38" t="s">
        <v>133</v>
      </c>
      <c r="B49" s="41">
        <v>1</v>
      </c>
      <c r="C49" s="41">
        <v>9</v>
      </c>
      <c r="D49" s="42">
        <f t="shared" si="3"/>
        <v>10</v>
      </c>
      <c r="E49" s="43">
        <v>2.5</v>
      </c>
      <c r="F49" s="43">
        <v>0.23</v>
      </c>
      <c r="G49" s="43"/>
      <c r="H49" s="43"/>
      <c r="I49" s="43"/>
    </row>
    <row r="50" spans="1:11">
      <c r="A50" s="38" t="s">
        <v>134</v>
      </c>
      <c r="B50" s="41">
        <v>1</v>
      </c>
      <c r="C50" s="41">
        <v>8</v>
      </c>
      <c r="D50" s="42">
        <f t="shared" si="3"/>
        <v>9</v>
      </c>
      <c r="E50" s="43">
        <v>3.55</v>
      </c>
      <c r="F50" s="43">
        <v>0.25</v>
      </c>
      <c r="G50" s="43"/>
      <c r="H50" s="43"/>
      <c r="I50" s="43"/>
    </row>
    <row r="51" spans="1:11">
      <c r="A51" s="38" t="s">
        <v>135</v>
      </c>
      <c r="B51" s="41">
        <v>3</v>
      </c>
      <c r="C51" s="41">
        <v>10</v>
      </c>
      <c r="D51" s="42">
        <f t="shared" si="3"/>
        <v>13</v>
      </c>
      <c r="E51" s="43">
        <v>8.9499999999999993</v>
      </c>
      <c r="F51" s="43">
        <v>0.38</v>
      </c>
      <c r="G51" s="43"/>
      <c r="H51" s="43"/>
      <c r="I51" s="43"/>
    </row>
    <row r="52" spans="1:11">
      <c r="A52" s="38" t="s">
        <v>137</v>
      </c>
      <c r="B52" s="41">
        <v>1</v>
      </c>
      <c r="C52" s="41">
        <v>3</v>
      </c>
      <c r="D52" s="42">
        <f t="shared" si="3"/>
        <v>4</v>
      </c>
      <c r="E52" s="43">
        <v>3.25</v>
      </c>
      <c r="F52" s="43">
        <v>0.81</v>
      </c>
      <c r="G52" s="43"/>
      <c r="H52" s="43"/>
      <c r="I52" s="43"/>
    </row>
    <row r="53" spans="1:11">
      <c r="A53" s="38" t="s">
        <v>138</v>
      </c>
      <c r="B53" s="41"/>
      <c r="C53" s="41">
        <v>1</v>
      </c>
      <c r="D53" s="42">
        <f t="shared" si="3"/>
        <v>1</v>
      </c>
      <c r="E53" s="43">
        <v>0.25</v>
      </c>
      <c r="F53" s="43">
        <v>0.25</v>
      </c>
      <c r="G53" s="43"/>
      <c r="H53" s="43"/>
      <c r="I53" s="43"/>
    </row>
    <row r="54" spans="1:11">
      <c r="A54" s="38" t="s">
        <v>140</v>
      </c>
      <c r="B54" s="41">
        <v>1</v>
      </c>
      <c r="C54" s="41">
        <v>6</v>
      </c>
      <c r="D54" s="42">
        <f t="shared" si="3"/>
        <v>7</v>
      </c>
      <c r="E54" s="43">
        <v>6.25</v>
      </c>
      <c r="F54" s="43">
        <v>0.63</v>
      </c>
      <c r="G54" s="43"/>
      <c r="H54" s="43"/>
      <c r="I54" s="43"/>
    </row>
    <row r="55" spans="1:11">
      <c r="A55" s="38" t="s">
        <v>141</v>
      </c>
      <c r="B55" s="41">
        <v>2</v>
      </c>
      <c r="C55" s="41">
        <v>8</v>
      </c>
      <c r="D55" s="42">
        <f t="shared" si="3"/>
        <v>10</v>
      </c>
      <c r="E55" s="43">
        <v>9.1999999999999993</v>
      </c>
      <c r="F55" s="43">
        <v>0.57999999999999996</v>
      </c>
      <c r="G55" s="43"/>
      <c r="H55" s="43"/>
      <c r="I55" s="43"/>
    </row>
    <row r="56" spans="1:11">
      <c r="A56" s="38" t="s">
        <v>143</v>
      </c>
      <c r="B56" s="41"/>
      <c r="C56" s="41">
        <v>8</v>
      </c>
      <c r="D56" s="42">
        <f t="shared" si="3"/>
        <v>8</v>
      </c>
      <c r="E56" s="43">
        <v>6.5</v>
      </c>
      <c r="F56" s="43">
        <v>0.81</v>
      </c>
      <c r="G56" s="43"/>
      <c r="H56" s="43"/>
      <c r="I56" s="43"/>
    </row>
    <row r="57" spans="1:11">
      <c r="A57" s="38" t="s">
        <v>144</v>
      </c>
      <c r="B57" s="41"/>
      <c r="C57" s="41">
        <v>1</v>
      </c>
      <c r="D57" s="42">
        <f t="shared" si="3"/>
        <v>1</v>
      </c>
      <c r="E57" s="43">
        <v>1</v>
      </c>
      <c r="F57" s="43">
        <v>1</v>
      </c>
      <c r="G57" s="43"/>
      <c r="H57" s="43"/>
      <c r="I57" s="43"/>
    </row>
    <row r="58" spans="1:11">
      <c r="A58" s="38" t="s">
        <v>145</v>
      </c>
      <c r="B58" s="41"/>
      <c r="C58" s="41">
        <v>1</v>
      </c>
      <c r="D58" s="42">
        <f t="shared" si="3"/>
        <v>1</v>
      </c>
      <c r="E58" s="43">
        <v>0.75</v>
      </c>
      <c r="F58" s="43">
        <v>0.75</v>
      </c>
      <c r="G58" s="43"/>
      <c r="H58" s="43"/>
      <c r="I58" s="43"/>
    </row>
    <row r="59" spans="1:11">
      <c r="A59" s="38" t="s">
        <v>159</v>
      </c>
      <c r="B59" s="41">
        <v>3</v>
      </c>
      <c r="C59" s="41">
        <v>10</v>
      </c>
      <c r="D59" s="42">
        <v>13</v>
      </c>
      <c r="E59" s="43"/>
      <c r="F59" s="43"/>
      <c r="G59" s="43"/>
      <c r="H59" s="43"/>
      <c r="I59" s="43"/>
      <c r="J59" s="44"/>
      <c r="K59" s="43"/>
    </row>
    <row r="60" spans="1:11">
      <c r="A60" s="10"/>
      <c r="B60" s="11"/>
      <c r="C60" s="11"/>
      <c r="D60" s="11"/>
      <c r="E60" s="11"/>
      <c r="F60" s="11"/>
      <c r="G60" s="11"/>
      <c r="H60" s="11"/>
      <c r="I60" s="11"/>
      <c r="J60" s="32"/>
      <c r="K60" s="11"/>
    </row>
    <row r="61" spans="1:11">
      <c r="A61" s="4" t="s">
        <v>160</v>
      </c>
      <c r="B61" s="11"/>
      <c r="C61" s="11"/>
      <c r="D61" s="11"/>
      <c r="F61" s="45" t="s">
        <v>161</v>
      </c>
      <c r="G61" s="11"/>
      <c r="H61" s="11"/>
      <c r="I61" s="11"/>
      <c r="J61" s="32"/>
      <c r="K61" s="11"/>
    </row>
    <row r="62" spans="1:11">
      <c r="A62" s="4" t="s">
        <v>162</v>
      </c>
      <c r="B62" s="11"/>
      <c r="C62" s="11"/>
      <c r="D62" s="11"/>
      <c r="E62" s="11"/>
      <c r="F62" s="11"/>
      <c r="G62" s="11"/>
      <c r="H62" s="11"/>
      <c r="I62" s="11"/>
      <c r="J62" s="32"/>
      <c r="K62" s="11"/>
    </row>
    <row r="63" spans="1:11">
      <c r="A63" s="4" t="s">
        <v>170</v>
      </c>
      <c r="B63" s="11"/>
      <c r="C63" s="11"/>
      <c r="D63" s="11"/>
      <c r="E63" s="11"/>
      <c r="F63" s="11"/>
      <c r="G63" s="11"/>
      <c r="H63" s="11"/>
      <c r="I63" s="11"/>
      <c r="J63" s="32"/>
      <c r="K63" s="11"/>
    </row>
    <row r="64" spans="1:11">
      <c r="B64" s="11"/>
      <c r="C64" s="11"/>
      <c r="D64" s="11"/>
      <c r="E64" s="11"/>
      <c r="F64" s="11"/>
      <c r="G64" s="11"/>
      <c r="H64" s="11"/>
      <c r="I64" s="11"/>
      <c r="J64" s="32"/>
      <c r="K6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M13" sqref="M13"/>
    </sheetView>
  </sheetViews>
  <sheetFormatPr defaultColWidth="11.42578125" defaultRowHeight="12.75"/>
  <cols>
    <col min="1" max="1" width="14.5703125" style="4" customWidth="1"/>
    <col min="2" max="2" width="4.85546875" style="5" customWidth="1"/>
    <col min="3" max="4" width="7" style="5" customWidth="1"/>
    <col min="5" max="6" width="5.7109375" style="5" customWidth="1"/>
    <col min="7" max="9" width="7" style="5" customWidth="1"/>
    <col min="10" max="10" width="7.42578125" style="5" customWidth="1"/>
    <col min="11" max="11" width="8" style="5" customWidth="1"/>
    <col min="12" max="12" width="10.140625" style="5" customWidth="1"/>
    <col min="13" max="14" width="6" style="5" customWidth="1"/>
    <col min="15" max="16384" width="11.42578125" style="4"/>
  </cols>
  <sheetData>
    <row r="1" spans="1:14">
      <c r="A1" s="1" t="s">
        <v>33</v>
      </c>
    </row>
    <row r="2" spans="1:14">
      <c r="C2" s="4"/>
    </row>
    <row r="3" spans="1:14" s="27" customFormat="1">
      <c r="B3" s="28"/>
      <c r="C3" s="28" t="s">
        <v>0</v>
      </c>
      <c r="D3" s="28"/>
      <c r="E3" s="28"/>
      <c r="F3" s="28"/>
      <c r="G3" s="28"/>
      <c r="I3" s="28" t="s">
        <v>49</v>
      </c>
      <c r="J3" s="28" t="s">
        <v>9</v>
      </c>
      <c r="K3" s="28" t="s">
        <v>9</v>
      </c>
      <c r="L3" s="28" t="s">
        <v>9</v>
      </c>
      <c r="M3" s="28" t="s">
        <v>345</v>
      </c>
      <c r="N3" s="28" t="s">
        <v>345</v>
      </c>
    </row>
    <row r="4" spans="1:14" s="31" customFormat="1">
      <c r="A4" s="29"/>
      <c r="B4" s="30" t="s">
        <v>10</v>
      </c>
      <c r="C4" s="30" t="s">
        <v>11</v>
      </c>
      <c r="D4" s="30" t="s">
        <v>34</v>
      </c>
      <c r="E4" s="30" t="s">
        <v>35</v>
      </c>
      <c r="F4" s="30" t="s">
        <v>36</v>
      </c>
      <c r="G4" s="30" t="s">
        <v>6</v>
      </c>
      <c r="H4" s="28" t="s">
        <v>12</v>
      </c>
      <c r="I4" s="28" t="s">
        <v>50</v>
      </c>
      <c r="J4" s="30" t="s">
        <v>13</v>
      </c>
      <c r="K4" s="30" t="s">
        <v>14</v>
      </c>
      <c r="L4" s="30" t="s">
        <v>15</v>
      </c>
      <c r="M4" s="30" t="s">
        <v>11</v>
      </c>
      <c r="N4" s="30" t="s">
        <v>34</v>
      </c>
    </row>
    <row r="5" spans="1:14">
      <c r="A5" s="4" t="s">
        <v>16</v>
      </c>
      <c r="B5" s="5">
        <v>3</v>
      </c>
      <c r="C5" s="5">
        <v>256</v>
      </c>
      <c r="D5" s="5">
        <v>506</v>
      </c>
      <c r="E5" s="5">
        <v>4</v>
      </c>
      <c r="G5" s="5">
        <f>SUM(B5:F5)</f>
        <v>769</v>
      </c>
      <c r="H5" s="5">
        <v>3</v>
      </c>
      <c r="I5" s="5">
        <v>44</v>
      </c>
      <c r="J5" s="5">
        <v>55</v>
      </c>
      <c r="K5" s="5">
        <v>55</v>
      </c>
      <c r="L5" s="5">
        <v>65</v>
      </c>
      <c r="M5" s="5">
        <v>9</v>
      </c>
      <c r="N5" s="5">
        <v>13</v>
      </c>
    </row>
    <row r="6" spans="1:14">
      <c r="A6" s="4" t="s">
        <v>17</v>
      </c>
      <c r="C6" s="5">
        <v>172</v>
      </c>
      <c r="D6" s="5">
        <v>197</v>
      </c>
      <c r="E6" s="5">
        <v>7</v>
      </c>
      <c r="F6" s="5">
        <v>1</v>
      </c>
      <c r="G6" s="5">
        <f t="shared" ref="G6:G33" si="0">SUM(B6:F6)</f>
        <v>377</v>
      </c>
      <c r="H6" s="5">
        <v>26</v>
      </c>
      <c r="I6" s="5">
        <v>45</v>
      </c>
      <c r="J6" s="5">
        <v>25</v>
      </c>
      <c r="K6" s="5">
        <v>25</v>
      </c>
      <c r="L6" s="5">
        <v>30</v>
      </c>
      <c r="M6" s="5">
        <v>10</v>
      </c>
      <c r="N6" s="5">
        <v>14</v>
      </c>
    </row>
    <row r="7" spans="1:14">
      <c r="A7" s="4" t="s">
        <v>18</v>
      </c>
      <c r="C7" s="5">
        <v>33</v>
      </c>
      <c r="D7" s="5">
        <v>95</v>
      </c>
      <c r="E7" s="5">
        <v>1</v>
      </c>
      <c r="G7" s="5">
        <f t="shared" si="0"/>
        <v>129</v>
      </c>
      <c r="H7" s="5">
        <v>6</v>
      </c>
      <c r="I7" s="5">
        <v>64</v>
      </c>
      <c r="J7" s="5">
        <v>5</v>
      </c>
      <c r="K7" s="5">
        <v>5</v>
      </c>
      <c r="L7" s="5">
        <v>6</v>
      </c>
      <c r="M7" s="5">
        <v>3</v>
      </c>
      <c r="N7" s="5">
        <v>3</v>
      </c>
    </row>
    <row r="8" spans="1:14">
      <c r="A8" s="4" t="s">
        <v>19</v>
      </c>
      <c r="C8" s="5">
        <v>29</v>
      </c>
      <c r="D8" s="5">
        <v>142</v>
      </c>
      <c r="G8" s="5">
        <f t="shared" si="0"/>
        <v>171</v>
      </c>
      <c r="H8" s="5">
        <v>3</v>
      </c>
      <c r="I8" s="5">
        <v>6</v>
      </c>
      <c r="J8" s="5">
        <v>12</v>
      </c>
      <c r="K8" s="5">
        <v>13</v>
      </c>
      <c r="M8" s="5">
        <v>2</v>
      </c>
      <c r="N8" s="5">
        <v>5</v>
      </c>
    </row>
    <row r="9" spans="1:14">
      <c r="A9" s="4" t="s">
        <v>20</v>
      </c>
      <c r="C9" s="5">
        <v>51</v>
      </c>
      <c r="D9" s="5">
        <v>33</v>
      </c>
      <c r="E9" s="5">
        <v>2</v>
      </c>
      <c r="G9" s="5">
        <f t="shared" si="0"/>
        <v>86</v>
      </c>
      <c r="H9" s="5">
        <v>3</v>
      </c>
      <c r="I9" s="5">
        <v>61</v>
      </c>
      <c r="J9" s="5">
        <v>2</v>
      </c>
      <c r="K9" s="5">
        <v>2</v>
      </c>
      <c r="M9" s="5">
        <v>1</v>
      </c>
      <c r="N9" s="5">
        <v>3</v>
      </c>
    </row>
    <row r="10" spans="1:14">
      <c r="A10" s="4" t="s">
        <v>21</v>
      </c>
      <c r="D10" s="5">
        <v>1</v>
      </c>
      <c r="G10" s="5">
        <f t="shared" si="0"/>
        <v>1</v>
      </c>
      <c r="J10" s="5">
        <v>0.1</v>
      </c>
      <c r="K10" s="5">
        <v>0.1</v>
      </c>
      <c r="N10" s="5">
        <v>1</v>
      </c>
    </row>
    <row r="11" spans="1:14">
      <c r="A11" s="4" t="s">
        <v>41</v>
      </c>
      <c r="D11" s="5">
        <v>1</v>
      </c>
      <c r="G11" s="5">
        <f t="shared" si="0"/>
        <v>1</v>
      </c>
      <c r="J11" s="5">
        <v>0.1</v>
      </c>
    </row>
    <row r="12" spans="1:14">
      <c r="A12" s="4" t="s">
        <v>22</v>
      </c>
      <c r="C12" s="5">
        <v>1</v>
      </c>
      <c r="D12" s="5">
        <v>3</v>
      </c>
      <c r="G12" s="5">
        <f t="shared" si="0"/>
        <v>4</v>
      </c>
      <c r="J12" s="5">
        <v>0.3</v>
      </c>
      <c r="M12" s="5">
        <v>1</v>
      </c>
      <c r="N12" s="5">
        <v>1</v>
      </c>
    </row>
    <row r="13" spans="1:14">
      <c r="A13" s="4" t="s">
        <v>40</v>
      </c>
      <c r="C13" s="5">
        <v>1</v>
      </c>
      <c r="D13" s="5">
        <v>7</v>
      </c>
      <c r="G13" s="5">
        <f t="shared" si="0"/>
        <v>8</v>
      </c>
      <c r="I13" s="5">
        <v>4</v>
      </c>
      <c r="J13" s="5">
        <v>0.2</v>
      </c>
      <c r="M13" s="5">
        <v>1</v>
      </c>
      <c r="N13" s="5">
        <v>1</v>
      </c>
    </row>
    <row r="14" spans="1:14">
      <c r="A14" s="4" t="s">
        <v>23</v>
      </c>
      <c r="D14" s="5">
        <v>1</v>
      </c>
      <c r="G14" s="5">
        <f>SUM(B14:F14)</f>
        <v>1</v>
      </c>
      <c r="J14" s="5">
        <v>0.1</v>
      </c>
      <c r="N14" s="5">
        <v>1</v>
      </c>
    </row>
    <row r="15" spans="1:14">
      <c r="A15" s="4" t="s">
        <v>39</v>
      </c>
      <c r="D15" s="5">
        <v>3</v>
      </c>
      <c r="G15" s="5">
        <f>SUM(B15:F15)</f>
        <v>3</v>
      </c>
      <c r="J15" s="5">
        <v>0.2</v>
      </c>
      <c r="N15" s="5">
        <v>1</v>
      </c>
    </row>
    <row r="16" spans="1:14">
      <c r="A16" s="4" t="s">
        <v>46</v>
      </c>
      <c r="D16" s="5">
        <v>1</v>
      </c>
      <c r="G16" s="5">
        <f>SUM(B16:F16)</f>
        <v>1</v>
      </c>
      <c r="J16" s="5">
        <v>0.1</v>
      </c>
      <c r="N16" s="5">
        <v>1</v>
      </c>
    </row>
    <row r="17" spans="1:15" s="6" customFormat="1">
      <c r="A17" s="6" t="s">
        <v>47</v>
      </c>
      <c r="B17" s="7">
        <f>SUM(B5:B16)</f>
        <v>3</v>
      </c>
      <c r="C17" s="7">
        <f t="shared" ref="C17:I17" si="1">SUM(C5:C16)</f>
        <v>543</v>
      </c>
      <c r="D17" s="7">
        <f t="shared" si="1"/>
        <v>990</v>
      </c>
      <c r="E17" s="7">
        <f t="shared" si="1"/>
        <v>14</v>
      </c>
      <c r="F17" s="7">
        <f t="shared" si="1"/>
        <v>1</v>
      </c>
      <c r="G17" s="7">
        <f t="shared" si="1"/>
        <v>1551</v>
      </c>
      <c r="H17" s="7">
        <f t="shared" si="1"/>
        <v>41</v>
      </c>
      <c r="I17" s="7">
        <f t="shared" si="1"/>
        <v>224</v>
      </c>
      <c r="J17" s="7"/>
      <c r="K17" s="7"/>
      <c r="L17" s="7"/>
      <c r="M17" s="7">
        <f t="shared" ref="M17:N17" si="2">SUM(M5:M16)</f>
        <v>27</v>
      </c>
      <c r="N17" s="7">
        <f t="shared" si="2"/>
        <v>44</v>
      </c>
      <c r="O17" s="4"/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4"/>
    </row>
    <row r="19" spans="1:15">
      <c r="A19" s="4" t="s">
        <v>24</v>
      </c>
      <c r="D19" s="5">
        <v>38</v>
      </c>
      <c r="G19" s="5">
        <f t="shared" si="0"/>
        <v>38</v>
      </c>
      <c r="H19" s="5">
        <v>2</v>
      </c>
      <c r="I19" s="5">
        <v>24</v>
      </c>
      <c r="N19" s="5">
        <v>3</v>
      </c>
    </row>
    <row r="20" spans="1:15">
      <c r="A20" s="4" t="s">
        <v>42</v>
      </c>
      <c r="D20" s="5">
        <v>6</v>
      </c>
      <c r="G20" s="5">
        <f t="shared" si="0"/>
        <v>6</v>
      </c>
      <c r="I20" s="5">
        <v>5</v>
      </c>
      <c r="N20" s="5">
        <v>1</v>
      </c>
    </row>
    <row r="21" spans="1:15">
      <c r="A21" s="4" t="s">
        <v>43</v>
      </c>
      <c r="D21" s="5">
        <v>1</v>
      </c>
      <c r="G21" s="5">
        <f t="shared" si="0"/>
        <v>1</v>
      </c>
      <c r="N21" s="5">
        <v>1</v>
      </c>
    </row>
    <row r="22" spans="1:15">
      <c r="A22" s="4" t="s">
        <v>44</v>
      </c>
      <c r="D22" s="5">
        <v>1</v>
      </c>
      <c r="G22" s="5">
        <f t="shared" si="0"/>
        <v>1</v>
      </c>
      <c r="N22" s="5">
        <v>1</v>
      </c>
    </row>
    <row r="23" spans="1:15">
      <c r="A23" s="4" t="s">
        <v>25</v>
      </c>
      <c r="C23" s="5">
        <v>1</v>
      </c>
      <c r="D23" s="5">
        <v>1</v>
      </c>
      <c r="G23" s="5">
        <f t="shared" si="0"/>
        <v>2</v>
      </c>
      <c r="H23" s="5">
        <v>1</v>
      </c>
      <c r="N23" s="5">
        <v>1</v>
      </c>
    </row>
    <row r="24" spans="1:15">
      <c r="A24" s="6" t="s">
        <v>48</v>
      </c>
      <c r="B24" s="7">
        <f>SUM(B19:B23)</f>
        <v>0</v>
      </c>
      <c r="C24" s="7">
        <f t="shared" ref="C24:I24" si="3">SUM(C19:C23)</f>
        <v>1</v>
      </c>
      <c r="D24" s="7">
        <f t="shared" si="3"/>
        <v>47</v>
      </c>
      <c r="E24" s="7">
        <f t="shared" si="3"/>
        <v>0</v>
      </c>
      <c r="F24" s="7">
        <f t="shared" si="3"/>
        <v>0</v>
      </c>
      <c r="G24" s="7">
        <f t="shared" si="3"/>
        <v>48</v>
      </c>
      <c r="H24" s="7">
        <f t="shared" si="3"/>
        <v>3</v>
      </c>
      <c r="I24" s="7">
        <f t="shared" si="3"/>
        <v>29</v>
      </c>
      <c r="N24" s="7">
        <f t="shared" ref="N24" si="4">SUM(N19:N23)</f>
        <v>7</v>
      </c>
    </row>
    <row r="26" spans="1:15">
      <c r="A26" s="4" t="s">
        <v>45</v>
      </c>
      <c r="D26" s="5">
        <v>2</v>
      </c>
      <c r="G26" s="5">
        <f>SUM(B26:F26)</f>
        <v>2</v>
      </c>
      <c r="H26" s="5">
        <v>1</v>
      </c>
      <c r="N26" s="5">
        <v>1</v>
      </c>
    </row>
    <row r="27" spans="1:15" s="6" customFormat="1">
      <c r="A27" s="6" t="s">
        <v>26</v>
      </c>
      <c r="B27" s="7">
        <f>B17+B24+B26</f>
        <v>3</v>
      </c>
      <c r="C27" s="7">
        <f t="shared" ref="C27:I27" si="5">C17+C24+C26</f>
        <v>544</v>
      </c>
      <c r="D27" s="7">
        <f t="shared" si="5"/>
        <v>1039</v>
      </c>
      <c r="E27" s="7">
        <f t="shared" si="5"/>
        <v>14</v>
      </c>
      <c r="F27" s="7">
        <f t="shared" si="5"/>
        <v>1</v>
      </c>
      <c r="G27" s="7">
        <f t="shared" si="5"/>
        <v>1601</v>
      </c>
      <c r="H27" s="7">
        <f t="shared" si="5"/>
        <v>45</v>
      </c>
      <c r="I27" s="7">
        <f t="shared" si="5"/>
        <v>253</v>
      </c>
      <c r="J27" s="7"/>
      <c r="K27" s="7"/>
      <c r="L27" s="7"/>
      <c r="M27" s="7"/>
      <c r="N27" s="7"/>
      <c r="O27" s="4"/>
    </row>
    <row r="28" spans="1:15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/>
    </row>
    <row r="29" spans="1:15" s="6" customFormat="1">
      <c r="A29" s="4" t="s">
        <v>27</v>
      </c>
      <c r="B29" s="5">
        <v>8</v>
      </c>
      <c r="C29" s="5">
        <v>654</v>
      </c>
      <c r="D29" s="5">
        <v>734</v>
      </c>
      <c r="E29" s="5">
        <v>12</v>
      </c>
      <c r="F29" s="5"/>
      <c r="G29" s="5">
        <f t="shared" si="0"/>
        <v>1408</v>
      </c>
      <c r="H29" s="5">
        <v>455</v>
      </c>
      <c r="I29" s="5"/>
      <c r="J29" s="7"/>
      <c r="K29" s="7"/>
      <c r="L29" s="7"/>
      <c r="M29" s="7"/>
      <c r="N29" s="7"/>
    </row>
    <row r="30" spans="1:15">
      <c r="A30" s="4" t="s">
        <v>28</v>
      </c>
      <c r="C30" s="5">
        <v>2</v>
      </c>
      <c r="D30" s="5">
        <v>1</v>
      </c>
      <c r="G30" s="5">
        <f t="shared" si="0"/>
        <v>3</v>
      </c>
      <c r="H30" s="5">
        <v>1</v>
      </c>
    </row>
    <row r="31" spans="1:15" s="6" customFormat="1">
      <c r="A31" s="6" t="s">
        <v>29</v>
      </c>
      <c r="B31" s="7">
        <f>SUM(B29:B30)</f>
        <v>8</v>
      </c>
      <c r="C31" s="7">
        <f>SUM(C29:C30)</f>
        <v>656</v>
      </c>
      <c r="D31" s="7">
        <f>SUM(D29:D30)</f>
        <v>735</v>
      </c>
      <c r="E31" s="7">
        <f>SUM(E29:E30)</f>
        <v>12</v>
      </c>
      <c r="F31" s="7">
        <f>SUM(F29:F30)</f>
        <v>0</v>
      </c>
      <c r="G31" s="7">
        <f t="shared" si="0"/>
        <v>1411</v>
      </c>
      <c r="H31" s="7">
        <f>SUM(H29:H30)</f>
        <v>456</v>
      </c>
      <c r="I31" s="7">
        <f>SUM(I29:I30)</f>
        <v>0</v>
      </c>
      <c r="J31" s="7"/>
      <c r="K31" s="7"/>
      <c r="L31" s="7"/>
      <c r="M31" s="7"/>
      <c r="N31" s="7"/>
    </row>
    <row r="33" spans="1:14" s="6" customFormat="1">
      <c r="A33" s="6" t="s">
        <v>6</v>
      </c>
      <c r="B33" s="9">
        <f>SUM(B27+B31)</f>
        <v>11</v>
      </c>
      <c r="C33" s="9">
        <f>SUM(C27+C31)</f>
        <v>1200</v>
      </c>
      <c r="D33" s="9">
        <f>SUM(D27+D31)</f>
        <v>1774</v>
      </c>
      <c r="E33" s="9">
        <f>SUM(E27+E31)</f>
        <v>26</v>
      </c>
      <c r="F33" s="9">
        <f>SUM(F27+F31)</f>
        <v>1</v>
      </c>
      <c r="G33" s="7">
        <f t="shared" si="0"/>
        <v>3012</v>
      </c>
      <c r="H33" s="9">
        <f>SUM(H27+H31)</f>
        <v>501</v>
      </c>
      <c r="I33" s="9">
        <f>SUM(I27+I31)</f>
        <v>253</v>
      </c>
      <c r="J33" s="7"/>
      <c r="K33" s="7"/>
      <c r="L33" s="7"/>
      <c r="M33" s="7"/>
      <c r="N33" s="7"/>
    </row>
    <row r="34" spans="1:14" s="6" customFormat="1">
      <c r="A34" s="9"/>
      <c r="B34" s="9"/>
      <c r="C34" s="9"/>
      <c r="D34" s="9"/>
      <c r="E34" s="9"/>
      <c r="F34" s="9"/>
      <c r="G34" s="7"/>
      <c r="H34" s="7"/>
      <c r="I34" s="7"/>
      <c r="J34" s="7"/>
      <c r="K34" s="7"/>
      <c r="L34" s="7"/>
      <c r="M34" s="7"/>
      <c r="N34" s="7"/>
    </row>
    <row r="35" spans="1:14">
      <c r="A35" s="4" t="s">
        <v>30</v>
      </c>
      <c r="D35" s="8"/>
    </row>
    <row r="36" spans="1:14">
      <c r="A36" s="4" t="s">
        <v>38</v>
      </c>
      <c r="D36" s="8"/>
    </row>
    <row r="37" spans="1:14">
      <c r="A37" s="4" t="s">
        <v>37</v>
      </c>
    </row>
    <row r="38" spans="1:14">
      <c r="A38" s="4" t="s">
        <v>51</v>
      </c>
    </row>
    <row r="39" spans="1:14">
      <c r="A39" s="4" t="s">
        <v>346</v>
      </c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RowHeight="12.75"/>
  <cols>
    <col min="1" max="1" width="12" style="22" customWidth="1"/>
    <col min="2" max="9" width="7.140625" style="22" customWidth="1"/>
    <col min="10" max="255" width="9.140625" style="22"/>
    <col min="256" max="256" width="12" style="22" customWidth="1"/>
    <col min="257" max="265" width="7.140625" style="22" customWidth="1"/>
    <col min="266" max="511" width="9.140625" style="22"/>
    <col min="512" max="512" width="12" style="22" customWidth="1"/>
    <col min="513" max="521" width="7.140625" style="22" customWidth="1"/>
    <col min="522" max="767" width="9.140625" style="22"/>
    <col min="768" max="768" width="12" style="22" customWidth="1"/>
    <col min="769" max="777" width="7.140625" style="22" customWidth="1"/>
    <col min="778" max="1023" width="9.140625" style="22"/>
    <col min="1024" max="1024" width="12" style="22" customWidth="1"/>
    <col min="1025" max="1033" width="7.140625" style="22" customWidth="1"/>
    <col min="1034" max="1279" width="9.140625" style="22"/>
    <col min="1280" max="1280" width="12" style="22" customWidth="1"/>
    <col min="1281" max="1289" width="7.140625" style="22" customWidth="1"/>
    <col min="1290" max="1535" width="9.140625" style="22"/>
    <col min="1536" max="1536" width="12" style="22" customWidth="1"/>
    <col min="1537" max="1545" width="7.140625" style="22" customWidth="1"/>
    <col min="1546" max="1791" width="9.140625" style="22"/>
    <col min="1792" max="1792" width="12" style="22" customWidth="1"/>
    <col min="1793" max="1801" width="7.140625" style="22" customWidth="1"/>
    <col min="1802" max="2047" width="9.140625" style="22"/>
    <col min="2048" max="2048" width="12" style="22" customWidth="1"/>
    <col min="2049" max="2057" width="7.140625" style="22" customWidth="1"/>
    <col min="2058" max="2303" width="9.140625" style="22"/>
    <col min="2304" max="2304" width="12" style="22" customWidth="1"/>
    <col min="2305" max="2313" width="7.140625" style="22" customWidth="1"/>
    <col min="2314" max="2559" width="9.140625" style="22"/>
    <col min="2560" max="2560" width="12" style="22" customWidth="1"/>
    <col min="2561" max="2569" width="7.140625" style="22" customWidth="1"/>
    <col min="2570" max="2815" width="9.140625" style="22"/>
    <col min="2816" max="2816" width="12" style="22" customWidth="1"/>
    <col min="2817" max="2825" width="7.140625" style="22" customWidth="1"/>
    <col min="2826" max="3071" width="9.140625" style="22"/>
    <col min="3072" max="3072" width="12" style="22" customWidth="1"/>
    <col min="3073" max="3081" width="7.140625" style="22" customWidth="1"/>
    <col min="3082" max="3327" width="9.140625" style="22"/>
    <col min="3328" max="3328" width="12" style="22" customWidth="1"/>
    <col min="3329" max="3337" width="7.140625" style="22" customWidth="1"/>
    <col min="3338" max="3583" width="9.140625" style="22"/>
    <col min="3584" max="3584" width="12" style="22" customWidth="1"/>
    <col min="3585" max="3593" width="7.140625" style="22" customWidth="1"/>
    <col min="3594" max="3839" width="9.140625" style="22"/>
    <col min="3840" max="3840" width="12" style="22" customWidth="1"/>
    <col min="3841" max="3849" width="7.140625" style="22" customWidth="1"/>
    <col min="3850" max="4095" width="9.140625" style="22"/>
    <col min="4096" max="4096" width="12" style="22" customWidth="1"/>
    <col min="4097" max="4105" width="7.140625" style="22" customWidth="1"/>
    <col min="4106" max="4351" width="9.140625" style="22"/>
    <col min="4352" max="4352" width="12" style="22" customWidth="1"/>
    <col min="4353" max="4361" width="7.140625" style="22" customWidth="1"/>
    <col min="4362" max="4607" width="9.140625" style="22"/>
    <col min="4608" max="4608" width="12" style="22" customWidth="1"/>
    <col min="4609" max="4617" width="7.140625" style="22" customWidth="1"/>
    <col min="4618" max="4863" width="9.140625" style="22"/>
    <col min="4864" max="4864" width="12" style="22" customWidth="1"/>
    <col min="4865" max="4873" width="7.140625" style="22" customWidth="1"/>
    <col min="4874" max="5119" width="9.140625" style="22"/>
    <col min="5120" max="5120" width="12" style="22" customWidth="1"/>
    <col min="5121" max="5129" width="7.140625" style="22" customWidth="1"/>
    <col min="5130" max="5375" width="9.140625" style="22"/>
    <col min="5376" max="5376" width="12" style="22" customWidth="1"/>
    <col min="5377" max="5385" width="7.140625" style="22" customWidth="1"/>
    <col min="5386" max="5631" width="9.140625" style="22"/>
    <col min="5632" max="5632" width="12" style="22" customWidth="1"/>
    <col min="5633" max="5641" width="7.140625" style="22" customWidth="1"/>
    <col min="5642" max="5887" width="9.140625" style="22"/>
    <col min="5888" max="5888" width="12" style="22" customWidth="1"/>
    <col min="5889" max="5897" width="7.140625" style="22" customWidth="1"/>
    <col min="5898" max="6143" width="9.140625" style="22"/>
    <col min="6144" max="6144" width="12" style="22" customWidth="1"/>
    <col min="6145" max="6153" width="7.140625" style="22" customWidth="1"/>
    <col min="6154" max="6399" width="9.140625" style="22"/>
    <col min="6400" max="6400" width="12" style="22" customWidth="1"/>
    <col min="6401" max="6409" width="7.140625" style="22" customWidth="1"/>
    <col min="6410" max="6655" width="9.140625" style="22"/>
    <col min="6656" max="6656" width="12" style="22" customWidth="1"/>
    <col min="6657" max="6665" width="7.140625" style="22" customWidth="1"/>
    <col min="6666" max="6911" width="9.140625" style="22"/>
    <col min="6912" max="6912" width="12" style="22" customWidth="1"/>
    <col min="6913" max="6921" width="7.140625" style="22" customWidth="1"/>
    <col min="6922" max="7167" width="9.140625" style="22"/>
    <col min="7168" max="7168" width="12" style="22" customWidth="1"/>
    <col min="7169" max="7177" width="7.140625" style="22" customWidth="1"/>
    <col min="7178" max="7423" width="9.140625" style="22"/>
    <col min="7424" max="7424" width="12" style="22" customWidth="1"/>
    <col min="7425" max="7433" width="7.140625" style="22" customWidth="1"/>
    <col min="7434" max="7679" width="9.140625" style="22"/>
    <col min="7680" max="7680" width="12" style="22" customWidth="1"/>
    <col min="7681" max="7689" width="7.140625" style="22" customWidth="1"/>
    <col min="7690" max="7935" width="9.140625" style="22"/>
    <col min="7936" max="7936" width="12" style="22" customWidth="1"/>
    <col min="7937" max="7945" width="7.140625" style="22" customWidth="1"/>
    <col min="7946" max="8191" width="9.140625" style="22"/>
    <col min="8192" max="8192" width="12" style="22" customWidth="1"/>
    <col min="8193" max="8201" width="7.140625" style="22" customWidth="1"/>
    <col min="8202" max="8447" width="9.140625" style="22"/>
    <col min="8448" max="8448" width="12" style="22" customWidth="1"/>
    <col min="8449" max="8457" width="7.140625" style="22" customWidth="1"/>
    <col min="8458" max="8703" width="9.140625" style="22"/>
    <col min="8704" max="8704" width="12" style="22" customWidth="1"/>
    <col min="8705" max="8713" width="7.140625" style="22" customWidth="1"/>
    <col min="8714" max="8959" width="9.140625" style="22"/>
    <col min="8960" max="8960" width="12" style="22" customWidth="1"/>
    <col min="8961" max="8969" width="7.140625" style="22" customWidth="1"/>
    <col min="8970" max="9215" width="9.140625" style="22"/>
    <col min="9216" max="9216" width="12" style="22" customWidth="1"/>
    <col min="9217" max="9225" width="7.140625" style="22" customWidth="1"/>
    <col min="9226" max="9471" width="9.140625" style="22"/>
    <col min="9472" max="9472" width="12" style="22" customWidth="1"/>
    <col min="9473" max="9481" width="7.140625" style="22" customWidth="1"/>
    <col min="9482" max="9727" width="9.140625" style="22"/>
    <col min="9728" max="9728" width="12" style="22" customWidth="1"/>
    <col min="9729" max="9737" width="7.140625" style="22" customWidth="1"/>
    <col min="9738" max="9983" width="9.140625" style="22"/>
    <col min="9984" max="9984" width="12" style="22" customWidth="1"/>
    <col min="9985" max="9993" width="7.140625" style="22" customWidth="1"/>
    <col min="9994" max="10239" width="9.140625" style="22"/>
    <col min="10240" max="10240" width="12" style="22" customWidth="1"/>
    <col min="10241" max="10249" width="7.140625" style="22" customWidth="1"/>
    <col min="10250" max="10495" width="9.140625" style="22"/>
    <col min="10496" max="10496" width="12" style="22" customWidth="1"/>
    <col min="10497" max="10505" width="7.140625" style="22" customWidth="1"/>
    <col min="10506" max="10751" width="9.140625" style="22"/>
    <col min="10752" max="10752" width="12" style="22" customWidth="1"/>
    <col min="10753" max="10761" width="7.140625" style="22" customWidth="1"/>
    <col min="10762" max="11007" width="9.140625" style="22"/>
    <col min="11008" max="11008" width="12" style="22" customWidth="1"/>
    <col min="11009" max="11017" width="7.140625" style="22" customWidth="1"/>
    <col min="11018" max="11263" width="9.140625" style="22"/>
    <col min="11264" max="11264" width="12" style="22" customWidth="1"/>
    <col min="11265" max="11273" width="7.140625" style="22" customWidth="1"/>
    <col min="11274" max="11519" width="9.140625" style="22"/>
    <col min="11520" max="11520" width="12" style="22" customWidth="1"/>
    <col min="11521" max="11529" width="7.140625" style="22" customWidth="1"/>
    <col min="11530" max="11775" width="9.140625" style="22"/>
    <col min="11776" max="11776" width="12" style="22" customWidth="1"/>
    <col min="11777" max="11785" width="7.140625" style="22" customWidth="1"/>
    <col min="11786" max="12031" width="9.140625" style="22"/>
    <col min="12032" max="12032" width="12" style="22" customWidth="1"/>
    <col min="12033" max="12041" width="7.140625" style="22" customWidth="1"/>
    <col min="12042" max="12287" width="9.140625" style="22"/>
    <col min="12288" max="12288" width="12" style="22" customWidth="1"/>
    <col min="12289" max="12297" width="7.140625" style="22" customWidth="1"/>
    <col min="12298" max="12543" width="9.140625" style="22"/>
    <col min="12544" max="12544" width="12" style="22" customWidth="1"/>
    <col min="12545" max="12553" width="7.140625" style="22" customWidth="1"/>
    <col min="12554" max="12799" width="9.140625" style="22"/>
    <col min="12800" max="12800" width="12" style="22" customWidth="1"/>
    <col min="12801" max="12809" width="7.140625" style="22" customWidth="1"/>
    <col min="12810" max="13055" width="9.140625" style="22"/>
    <col min="13056" max="13056" width="12" style="22" customWidth="1"/>
    <col min="13057" max="13065" width="7.140625" style="22" customWidth="1"/>
    <col min="13066" max="13311" width="9.140625" style="22"/>
    <col min="13312" max="13312" width="12" style="22" customWidth="1"/>
    <col min="13313" max="13321" width="7.140625" style="22" customWidth="1"/>
    <col min="13322" max="13567" width="9.140625" style="22"/>
    <col min="13568" max="13568" width="12" style="22" customWidth="1"/>
    <col min="13569" max="13577" width="7.140625" style="22" customWidth="1"/>
    <col min="13578" max="13823" width="9.140625" style="22"/>
    <col min="13824" max="13824" width="12" style="22" customWidth="1"/>
    <col min="13825" max="13833" width="7.140625" style="22" customWidth="1"/>
    <col min="13834" max="14079" width="9.140625" style="22"/>
    <col min="14080" max="14080" width="12" style="22" customWidth="1"/>
    <col min="14081" max="14089" width="7.140625" style="22" customWidth="1"/>
    <col min="14090" max="14335" width="9.140625" style="22"/>
    <col min="14336" max="14336" width="12" style="22" customWidth="1"/>
    <col min="14337" max="14345" width="7.140625" style="22" customWidth="1"/>
    <col min="14346" max="14591" width="9.140625" style="22"/>
    <col min="14592" max="14592" width="12" style="22" customWidth="1"/>
    <col min="14593" max="14601" width="7.140625" style="22" customWidth="1"/>
    <col min="14602" max="14847" width="9.140625" style="22"/>
    <col min="14848" max="14848" width="12" style="22" customWidth="1"/>
    <col min="14849" max="14857" width="7.140625" style="22" customWidth="1"/>
    <col min="14858" max="15103" width="9.140625" style="22"/>
    <col min="15104" max="15104" width="12" style="22" customWidth="1"/>
    <col min="15105" max="15113" width="7.140625" style="22" customWidth="1"/>
    <col min="15114" max="15359" width="9.140625" style="22"/>
    <col min="15360" max="15360" width="12" style="22" customWidth="1"/>
    <col min="15361" max="15369" width="7.140625" style="22" customWidth="1"/>
    <col min="15370" max="15615" width="9.140625" style="22"/>
    <col min="15616" max="15616" width="12" style="22" customWidth="1"/>
    <col min="15617" max="15625" width="7.140625" style="22" customWidth="1"/>
    <col min="15626" max="15871" width="9.140625" style="22"/>
    <col min="15872" max="15872" width="12" style="22" customWidth="1"/>
    <col min="15873" max="15881" width="7.140625" style="22" customWidth="1"/>
    <col min="15882" max="16127" width="9.140625" style="22"/>
    <col min="16128" max="16128" width="12" style="22" customWidth="1"/>
    <col min="16129" max="16137" width="7.140625" style="22" customWidth="1"/>
    <col min="16138" max="16384" width="9.140625" style="22"/>
  </cols>
  <sheetData>
    <row r="1" spans="1:12">
      <c r="A1" s="10" t="s">
        <v>334</v>
      </c>
      <c r="B1" s="11"/>
      <c r="C1" s="11"/>
      <c r="D1" s="11"/>
      <c r="E1" s="11"/>
      <c r="F1" s="11"/>
      <c r="G1" s="11"/>
      <c r="H1" s="11"/>
      <c r="I1" s="11"/>
      <c r="J1" s="11"/>
      <c r="K1" s="32"/>
      <c r="L1" s="11"/>
    </row>
    <row r="2" spans="1:12">
      <c r="A2" s="10"/>
      <c r="B2" s="11"/>
      <c r="C2" s="11"/>
      <c r="D2" s="10"/>
      <c r="E2" s="11"/>
      <c r="F2" s="11"/>
      <c r="G2" s="11"/>
      <c r="H2" s="11"/>
      <c r="I2" s="11"/>
      <c r="J2" s="11"/>
      <c r="K2" s="32"/>
      <c r="L2" s="11"/>
    </row>
    <row r="3" spans="1:12" s="47" customFormat="1">
      <c r="A3" s="46"/>
      <c r="B3" s="13"/>
      <c r="C3" s="13" t="s">
        <v>0</v>
      </c>
      <c r="E3" s="13" t="s">
        <v>119</v>
      </c>
      <c r="F3" s="13"/>
      <c r="G3" s="13" t="s">
        <v>120</v>
      </c>
      <c r="H3" s="13" t="s">
        <v>9</v>
      </c>
      <c r="I3" s="13"/>
      <c r="J3" s="13"/>
      <c r="K3" s="34"/>
      <c r="L3" s="13"/>
    </row>
    <row r="4" spans="1:12" s="47" customFormat="1">
      <c r="A4" s="14"/>
      <c r="B4" s="30" t="s">
        <v>11</v>
      </c>
      <c r="C4" s="30" t="s">
        <v>34</v>
      </c>
      <c r="D4" s="30" t="s">
        <v>35</v>
      </c>
      <c r="E4" s="13" t="s">
        <v>6</v>
      </c>
      <c r="F4" s="13" t="s">
        <v>9</v>
      </c>
      <c r="G4" s="13" t="s">
        <v>121</v>
      </c>
      <c r="H4" s="13" t="s">
        <v>122</v>
      </c>
      <c r="I4" s="13" t="s">
        <v>12</v>
      </c>
      <c r="J4" s="13"/>
      <c r="K4" s="34"/>
      <c r="L4" s="13"/>
    </row>
    <row r="5" spans="1:12">
      <c r="A5" s="38" t="s">
        <v>124</v>
      </c>
      <c r="B5" s="39">
        <v>2</v>
      </c>
      <c r="C5" s="39">
        <v>1</v>
      </c>
      <c r="D5" s="39"/>
      <c r="E5" s="11">
        <f t="shared" ref="E5:E26" si="0">SUM(B5:D5)</f>
        <v>3</v>
      </c>
      <c r="F5" s="40">
        <f>E5/86*100</f>
        <v>3.4883720930232558</v>
      </c>
      <c r="G5" s="11">
        <v>2</v>
      </c>
      <c r="H5" s="40">
        <f t="shared" ref="H5:H26" si="1">(E5-G5)/65*100</f>
        <v>1.5384615384615385</v>
      </c>
      <c r="I5" s="11"/>
      <c r="J5" s="11"/>
      <c r="K5" s="32"/>
      <c r="L5" s="11"/>
    </row>
    <row r="6" spans="1:12">
      <c r="A6" s="38" t="s">
        <v>125</v>
      </c>
      <c r="B6" s="39">
        <v>1</v>
      </c>
      <c r="C6" s="39">
        <v>1</v>
      </c>
      <c r="D6" s="11"/>
      <c r="E6" s="11">
        <f t="shared" si="0"/>
        <v>2</v>
      </c>
      <c r="F6" s="40">
        <f t="shared" ref="F6:F26" si="2">E6/86*100</f>
        <v>2.3255813953488373</v>
      </c>
      <c r="G6" s="11">
        <v>1</v>
      </c>
      <c r="H6" s="40">
        <f t="shared" si="1"/>
        <v>1.5384615384615385</v>
      </c>
      <c r="I6" s="11"/>
      <c r="J6" s="11"/>
      <c r="K6" s="32"/>
      <c r="L6" s="11"/>
    </row>
    <row r="7" spans="1:12">
      <c r="A7" s="38" t="s">
        <v>126</v>
      </c>
      <c r="B7" s="39">
        <v>2</v>
      </c>
      <c r="C7" s="39">
        <v>6</v>
      </c>
      <c r="D7" s="39">
        <v>1</v>
      </c>
      <c r="E7" s="11">
        <f t="shared" si="0"/>
        <v>9</v>
      </c>
      <c r="F7" s="40">
        <f t="shared" si="2"/>
        <v>10.465116279069768</v>
      </c>
      <c r="G7" s="11">
        <v>3</v>
      </c>
      <c r="H7" s="40">
        <f t="shared" si="1"/>
        <v>9.2307692307692317</v>
      </c>
      <c r="I7" s="11">
        <v>2</v>
      </c>
      <c r="J7" s="11"/>
      <c r="K7" s="32"/>
      <c r="L7" s="11"/>
    </row>
    <row r="8" spans="1:12">
      <c r="A8" s="38" t="s">
        <v>128</v>
      </c>
      <c r="B8" s="39">
        <v>3</v>
      </c>
      <c r="C8" s="39"/>
      <c r="D8" s="39"/>
      <c r="E8" s="11">
        <f t="shared" si="0"/>
        <v>3</v>
      </c>
      <c r="F8" s="40">
        <f t="shared" si="2"/>
        <v>3.4883720930232558</v>
      </c>
      <c r="G8" s="11"/>
      <c r="H8" s="40">
        <f t="shared" si="1"/>
        <v>4.6153846153846159</v>
      </c>
      <c r="I8" s="11"/>
      <c r="J8" s="11"/>
      <c r="K8" s="32"/>
      <c r="L8" s="11"/>
    </row>
    <row r="9" spans="1:12">
      <c r="A9" s="38" t="s">
        <v>129</v>
      </c>
      <c r="B9" s="39">
        <v>2</v>
      </c>
      <c r="C9" s="39"/>
      <c r="D9" s="39">
        <v>1</v>
      </c>
      <c r="E9" s="11">
        <f t="shared" si="0"/>
        <v>3</v>
      </c>
      <c r="F9" s="40">
        <f t="shared" si="2"/>
        <v>3.4883720930232558</v>
      </c>
      <c r="G9" s="11">
        <v>2</v>
      </c>
      <c r="H9" s="40">
        <f t="shared" si="1"/>
        <v>1.5384615384615385</v>
      </c>
      <c r="I9" s="11"/>
      <c r="J9" s="11"/>
      <c r="K9" s="32"/>
      <c r="L9" s="11"/>
    </row>
    <row r="10" spans="1:12">
      <c r="A10" s="38" t="s">
        <v>130</v>
      </c>
      <c r="B10" s="39">
        <v>2</v>
      </c>
      <c r="C10" s="39">
        <v>2</v>
      </c>
      <c r="D10" s="39"/>
      <c r="E10" s="11">
        <f t="shared" si="0"/>
        <v>4</v>
      </c>
      <c r="F10" s="40">
        <f t="shared" si="2"/>
        <v>4.6511627906976747</v>
      </c>
      <c r="G10" s="11">
        <v>3</v>
      </c>
      <c r="H10" s="40">
        <f t="shared" si="1"/>
        <v>1.5384615384615385</v>
      </c>
      <c r="I10" s="11"/>
      <c r="J10" s="11"/>
      <c r="K10" s="32"/>
      <c r="L10" s="11"/>
    </row>
    <row r="11" spans="1:12">
      <c r="A11" s="38" t="s">
        <v>131</v>
      </c>
      <c r="B11" s="39">
        <v>2</v>
      </c>
      <c r="C11" s="39">
        <v>4</v>
      </c>
      <c r="D11" s="39"/>
      <c r="E11" s="11">
        <f t="shared" si="0"/>
        <v>6</v>
      </c>
      <c r="F11" s="40">
        <f t="shared" si="2"/>
        <v>6.9767441860465116</v>
      </c>
      <c r="G11" s="11">
        <v>5</v>
      </c>
      <c r="H11" s="40">
        <f t="shared" si="1"/>
        <v>1.5384615384615385</v>
      </c>
      <c r="I11" s="11"/>
      <c r="J11" s="11"/>
      <c r="K11" s="32"/>
      <c r="L11" s="11"/>
    </row>
    <row r="12" spans="1:12">
      <c r="A12" s="38" t="s">
        <v>132</v>
      </c>
      <c r="B12" s="39">
        <v>1</v>
      </c>
      <c r="C12" s="39">
        <v>6</v>
      </c>
      <c r="D12" s="39"/>
      <c r="E12" s="11">
        <f t="shared" si="0"/>
        <v>7</v>
      </c>
      <c r="F12" s="40">
        <f t="shared" si="2"/>
        <v>8.1395348837209305</v>
      </c>
      <c r="G12" s="11">
        <v>4</v>
      </c>
      <c r="H12" s="40">
        <f t="shared" si="1"/>
        <v>4.6153846153846159</v>
      </c>
      <c r="I12" s="11"/>
      <c r="J12" s="11"/>
      <c r="K12" s="32"/>
      <c r="L12" s="11"/>
    </row>
    <row r="13" spans="1:12">
      <c r="A13" s="38" t="s">
        <v>133</v>
      </c>
      <c r="B13" s="39">
        <v>2</v>
      </c>
      <c r="C13" s="39">
        <v>3</v>
      </c>
      <c r="D13" s="39"/>
      <c r="E13" s="11">
        <f t="shared" si="0"/>
        <v>5</v>
      </c>
      <c r="F13" s="40">
        <f t="shared" si="2"/>
        <v>5.8139534883720927</v>
      </c>
      <c r="G13" s="11">
        <v>3</v>
      </c>
      <c r="H13" s="40">
        <f t="shared" si="1"/>
        <v>3.0769230769230771</v>
      </c>
      <c r="I13" s="11"/>
      <c r="J13" s="11"/>
      <c r="K13" s="32"/>
      <c r="L13" s="11"/>
    </row>
    <row r="14" spans="1:12">
      <c r="A14" s="38" t="s">
        <v>134</v>
      </c>
      <c r="B14" s="39">
        <v>2</v>
      </c>
      <c r="C14" s="39">
        <v>3</v>
      </c>
      <c r="D14" s="39"/>
      <c r="E14" s="11">
        <f t="shared" si="0"/>
        <v>5</v>
      </c>
      <c r="F14" s="40">
        <f t="shared" si="2"/>
        <v>5.8139534883720927</v>
      </c>
      <c r="G14" s="11">
        <v>4</v>
      </c>
      <c r="H14" s="40">
        <f t="shared" si="1"/>
        <v>1.5384615384615385</v>
      </c>
      <c r="I14" s="11">
        <v>1</v>
      </c>
      <c r="J14" s="11"/>
      <c r="K14" s="32"/>
      <c r="L14" s="11"/>
    </row>
    <row r="15" spans="1:12">
      <c r="A15" s="38" t="s">
        <v>135</v>
      </c>
      <c r="B15" s="39">
        <v>2</v>
      </c>
      <c r="C15" s="39">
        <v>3</v>
      </c>
      <c r="D15" s="39"/>
      <c r="E15" s="11">
        <f t="shared" si="0"/>
        <v>5</v>
      </c>
      <c r="F15" s="40">
        <f t="shared" si="2"/>
        <v>5.8139534883720927</v>
      </c>
      <c r="G15" s="11">
        <v>2</v>
      </c>
      <c r="H15" s="40">
        <f t="shared" si="1"/>
        <v>4.6153846153846159</v>
      </c>
      <c r="I15" s="11"/>
      <c r="J15" s="11"/>
      <c r="K15" s="32"/>
      <c r="L15" s="11"/>
    </row>
    <row r="16" spans="1:12">
      <c r="A16" s="38" t="s">
        <v>137</v>
      </c>
      <c r="B16" s="39">
        <v>1</v>
      </c>
      <c r="C16" s="39"/>
      <c r="D16" s="39"/>
      <c r="E16" s="11">
        <f t="shared" si="0"/>
        <v>1</v>
      </c>
      <c r="F16" s="40">
        <f t="shared" si="2"/>
        <v>1.1627906976744187</v>
      </c>
      <c r="G16" s="11">
        <v>1</v>
      </c>
      <c r="H16" s="40">
        <f t="shared" si="1"/>
        <v>0</v>
      </c>
      <c r="I16" s="11"/>
      <c r="J16" s="11"/>
      <c r="K16" s="32"/>
      <c r="L16" s="11"/>
    </row>
    <row r="17" spans="1:12">
      <c r="A17" s="38" t="s">
        <v>140</v>
      </c>
      <c r="B17" s="39">
        <v>1</v>
      </c>
      <c r="C17" s="39">
        <v>2</v>
      </c>
      <c r="D17" s="39"/>
      <c r="E17" s="11">
        <f t="shared" si="0"/>
        <v>3</v>
      </c>
      <c r="F17" s="40">
        <f t="shared" si="2"/>
        <v>3.4883720930232558</v>
      </c>
      <c r="G17" s="11">
        <v>2</v>
      </c>
      <c r="H17" s="40">
        <f t="shared" si="1"/>
        <v>1.5384615384615385</v>
      </c>
      <c r="I17" s="11"/>
      <c r="J17" s="11"/>
      <c r="K17" s="32"/>
      <c r="L17" s="11"/>
    </row>
    <row r="18" spans="1:12">
      <c r="A18" s="38" t="s">
        <v>141</v>
      </c>
      <c r="B18" s="39">
        <v>1</v>
      </c>
      <c r="C18" s="39"/>
      <c r="D18" s="39"/>
      <c r="E18" s="11">
        <f t="shared" si="0"/>
        <v>1</v>
      </c>
      <c r="F18" s="40">
        <f t="shared" si="2"/>
        <v>1.1627906976744187</v>
      </c>
      <c r="G18" s="11">
        <v>1</v>
      </c>
      <c r="H18" s="40">
        <f t="shared" si="1"/>
        <v>0</v>
      </c>
      <c r="I18" s="11"/>
      <c r="J18" s="11"/>
      <c r="K18" s="32"/>
      <c r="L18" s="11"/>
    </row>
    <row r="19" spans="1:12">
      <c r="A19" s="38" t="s">
        <v>142</v>
      </c>
      <c r="B19" s="39">
        <v>1</v>
      </c>
      <c r="C19" s="39"/>
      <c r="D19" s="39"/>
      <c r="E19" s="11">
        <f t="shared" si="0"/>
        <v>1</v>
      </c>
      <c r="F19" s="40">
        <f t="shared" si="2"/>
        <v>1.1627906976744187</v>
      </c>
      <c r="G19" s="11">
        <v>1</v>
      </c>
      <c r="H19" s="40">
        <f t="shared" si="1"/>
        <v>0</v>
      </c>
      <c r="I19" s="11"/>
      <c r="J19" s="11"/>
      <c r="K19" s="32"/>
      <c r="L19" s="11"/>
    </row>
    <row r="20" spans="1:12">
      <c r="A20" s="38" t="s">
        <v>144</v>
      </c>
      <c r="B20" s="39">
        <v>2</v>
      </c>
      <c r="C20" s="39"/>
      <c r="D20" s="39"/>
      <c r="E20" s="11">
        <f t="shared" si="0"/>
        <v>2</v>
      </c>
      <c r="F20" s="40">
        <f t="shared" si="2"/>
        <v>2.3255813953488373</v>
      </c>
      <c r="G20" s="11">
        <v>2</v>
      </c>
      <c r="H20" s="40">
        <f t="shared" si="1"/>
        <v>0</v>
      </c>
      <c r="I20" s="11"/>
      <c r="J20" s="11"/>
      <c r="K20" s="32"/>
      <c r="L20" s="11"/>
    </row>
    <row r="21" spans="1:12">
      <c r="A21" s="38" t="s">
        <v>146</v>
      </c>
      <c r="B21" s="39">
        <v>1</v>
      </c>
      <c r="C21" s="39"/>
      <c r="D21" s="39"/>
      <c r="E21" s="11">
        <f t="shared" si="0"/>
        <v>1</v>
      </c>
      <c r="F21" s="40">
        <f t="shared" si="2"/>
        <v>1.1627906976744187</v>
      </c>
      <c r="G21" s="11">
        <v>1</v>
      </c>
      <c r="H21" s="40">
        <f t="shared" si="1"/>
        <v>0</v>
      </c>
      <c r="I21" s="11"/>
      <c r="J21" s="11"/>
      <c r="K21" s="32"/>
      <c r="L21" s="11"/>
    </row>
    <row r="22" spans="1:12">
      <c r="A22" s="38" t="s">
        <v>147</v>
      </c>
      <c r="B22" s="39">
        <v>1</v>
      </c>
      <c r="C22" s="39"/>
      <c r="D22" s="39"/>
      <c r="E22" s="11">
        <f t="shared" si="0"/>
        <v>1</v>
      </c>
      <c r="F22" s="40">
        <f t="shared" si="2"/>
        <v>1.1627906976744187</v>
      </c>
      <c r="G22" s="11">
        <v>1</v>
      </c>
      <c r="H22" s="40">
        <f t="shared" si="1"/>
        <v>0</v>
      </c>
      <c r="I22" s="11"/>
      <c r="J22" s="11"/>
      <c r="K22" s="32"/>
      <c r="L22" s="11"/>
    </row>
    <row r="23" spans="1:12">
      <c r="A23" s="10" t="s">
        <v>148</v>
      </c>
      <c r="B23" s="11">
        <v>3</v>
      </c>
      <c r="C23" s="39">
        <v>1</v>
      </c>
      <c r="D23" s="39"/>
      <c r="E23" s="11">
        <f t="shared" si="0"/>
        <v>4</v>
      </c>
      <c r="F23" s="40">
        <f t="shared" si="2"/>
        <v>4.6511627906976747</v>
      </c>
      <c r="G23" s="11">
        <v>3</v>
      </c>
      <c r="H23" s="40">
        <f t="shared" si="1"/>
        <v>1.5384615384615385</v>
      </c>
      <c r="I23" s="11"/>
      <c r="J23" s="11"/>
      <c r="K23" s="32"/>
      <c r="L23" s="11"/>
    </row>
    <row r="24" spans="1:12">
      <c r="A24" s="10" t="s">
        <v>149</v>
      </c>
      <c r="B24" s="39">
        <v>8</v>
      </c>
      <c r="C24" s="39"/>
      <c r="D24" s="39"/>
      <c r="E24" s="11">
        <f t="shared" si="0"/>
        <v>8</v>
      </c>
      <c r="F24" s="40">
        <f t="shared" si="2"/>
        <v>9.3023255813953494</v>
      </c>
      <c r="G24" s="11">
        <v>8</v>
      </c>
      <c r="H24" s="40">
        <f t="shared" si="1"/>
        <v>0</v>
      </c>
      <c r="I24" s="11"/>
      <c r="J24" s="11"/>
      <c r="K24" s="32"/>
      <c r="L24" s="11"/>
    </row>
    <row r="25" spans="1:12">
      <c r="A25" s="10" t="s">
        <v>150</v>
      </c>
      <c r="B25" s="39">
        <v>4</v>
      </c>
      <c r="C25" s="39"/>
      <c r="D25" s="39"/>
      <c r="E25" s="11">
        <f t="shared" si="0"/>
        <v>4</v>
      </c>
      <c r="F25" s="40">
        <f t="shared" si="2"/>
        <v>4.6511627906976747</v>
      </c>
      <c r="G25" s="11">
        <v>4</v>
      </c>
      <c r="H25" s="40">
        <f t="shared" si="1"/>
        <v>0</v>
      </c>
      <c r="I25" s="11"/>
      <c r="J25" s="11"/>
      <c r="K25" s="32"/>
      <c r="L25" s="11"/>
    </row>
    <row r="26" spans="1:12">
      <c r="A26" s="38" t="s">
        <v>153</v>
      </c>
      <c r="B26" s="39">
        <v>7</v>
      </c>
      <c r="C26" s="39">
        <v>1</v>
      </c>
      <c r="D26" s="11"/>
      <c r="E26" s="11">
        <f t="shared" si="0"/>
        <v>8</v>
      </c>
      <c r="F26" s="40">
        <f t="shared" si="2"/>
        <v>9.3023255813953494</v>
      </c>
      <c r="G26" s="11">
        <v>8</v>
      </c>
      <c r="H26" s="40">
        <f t="shared" si="1"/>
        <v>0</v>
      </c>
      <c r="I26" s="11"/>
      <c r="J26" s="11"/>
      <c r="K26" s="32"/>
      <c r="L26" s="11"/>
    </row>
    <row r="27" spans="1:12" s="50" customFormat="1">
      <c r="A27" s="48" t="s">
        <v>6</v>
      </c>
      <c r="B27" s="49">
        <f>SUM(B5:B26)</f>
        <v>51</v>
      </c>
      <c r="C27" s="49">
        <f>SUM(C5:C26)</f>
        <v>33</v>
      </c>
      <c r="D27" s="49">
        <f>SUM(D5:D26)</f>
        <v>2</v>
      </c>
      <c r="E27" s="49">
        <f>SUM(E5:E26)</f>
        <v>86</v>
      </c>
      <c r="F27" s="18"/>
      <c r="G27" s="49">
        <f>SUM(G5:G26)</f>
        <v>61</v>
      </c>
      <c r="H27" s="18"/>
      <c r="I27" s="49">
        <f>SUM(I5:I26)</f>
        <v>3</v>
      </c>
      <c r="J27" s="18"/>
      <c r="K27" s="33"/>
      <c r="L27" s="18"/>
    </row>
    <row r="28" spans="1:12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32"/>
      <c r="L28" s="11"/>
    </row>
    <row r="29" spans="1:12">
      <c r="A29" s="10" t="s">
        <v>154</v>
      </c>
      <c r="B29" s="11"/>
      <c r="C29" s="11"/>
      <c r="D29" s="11"/>
      <c r="E29" s="11"/>
      <c r="F29" s="11"/>
      <c r="G29" s="11"/>
      <c r="H29" s="11"/>
      <c r="I29" s="11"/>
      <c r="J29" s="11"/>
      <c r="K29" s="32"/>
      <c r="L29" s="11"/>
    </row>
    <row r="30" spans="1:12">
      <c r="A30" s="10" t="s">
        <v>155</v>
      </c>
      <c r="B30" s="11"/>
      <c r="C30" s="11"/>
      <c r="D30" s="11"/>
      <c r="E30" s="11"/>
      <c r="F30" s="11"/>
      <c r="G30" s="11"/>
      <c r="H30" s="11"/>
      <c r="I30" s="11"/>
      <c r="J30" s="11"/>
      <c r="K30" s="32"/>
      <c r="L30" s="11"/>
    </row>
    <row r="31" spans="1:12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32"/>
      <c r="L31" s="11"/>
    </row>
    <row r="32" spans="1:12">
      <c r="A32" s="10" t="s">
        <v>335</v>
      </c>
      <c r="B32" s="11"/>
      <c r="C32" s="11"/>
      <c r="D32" s="11"/>
      <c r="E32" s="11"/>
      <c r="F32" s="11"/>
      <c r="G32" s="11"/>
      <c r="H32" s="11"/>
      <c r="I32" s="11"/>
      <c r="J32" s="11"/>
      <c r="K32" s="32"/>
      <c r="L32" s="11"/>
    </row>
    <row r="33" spans="1:12">
      <c r="A33" s="10"/>
      <c r="B33" s="11"/>
      <c r="C33" s="11"/>
      <c r="D33" s="10"/>
      <c r="E33" s="11"/>
      <c r="F33" s="11"/>
      <c r="G33" s="11"/>
      <c r="H33" s="11"/>
      <c r="I33" s="11"/>
      <c r="J33" s="11"/>
      <c r="K33" s="32"/>
      <c r="L33" s="11"/>
    </row>
    <row r="34" spans="1:12">
      <c r="A34" s="35"/>
      <c r="B34" s="13"/>
      <c r="C34" s="13" t="s">
        <v>0</v>
      </c>
      <c r="D34" s="47"/>
      <c r="E34" s="54" t="s">
        <v>156</v>
      </c>
      <c r="F34" s="13" t="s">
        <v>157</v>
      </c>
      <c r="G34" s="13" t="s">
        <v>158</v>
      </c>
      <c r="H34" s="11"/>
      <c r="I34" s="11"/>
      <c r="J34" s="11"/>
    </row>
    <row r="35" spans="1:12">
      <c r="A35" s="36"/>
      <c r="B35" s="30" t="s">
        <v>11</v>
      </c>
      <c r="C35" s="30" t="s">
        <v>34</v>
      </c>
      <c r="D35" s="30" t="s">
        <v>35</v>
      </c>
      <c r="E35" s="54" t="s">
        <v>6</v>
      </c>
      <c r="F35" s="13" t="s">
        <v>6</v>
      </c>
      <c r="G35" s="13" t="s">
        <v>119</v>
      </c>
      <c r="H35" s="37"/>
      <c r="I35" s="37"/>
      <c r="J35" s="37"/>
    </row>
    <row r="36" spans="1:12">
      <c r="A36" s="38" t="s">
        <v>124</v>
      </c>
      <c r="B36" s="41">
        <v>2</v>
      </c>
      <c r="C36" s="41">
        <v>1</v>
      </c>
      <c r="D36" s="41"/>
      <c r="E36" s="42">
        <f t="shared" ref="E36:E49" si="3">SUM(B36:D36)</f>
        <v>3</v>
      </c>
      <c r="F36" s="44"/>
      <c r="G36" s="43"/>
      <c r="H36" s="43"/>
      <c r="I36" s="43"/>
      <c r="J36" s="43"/>
    </row>
    <row r="37" spans="1:12">
      <c r="A37" s="38" t="s">
        <v>125</v>
      </c>
      <c r="B37" s="41">
        <v>1</v>
      </c>
      <c r="C37" s="41">
        <v>1</v>
      </c>
      <c r="D37" s="43"/>
      <c r="E37" s="42">
        <f t="shared" si="3"/>
        <v>2</v>
      </c>
      <c r="F37" s="44"/>
      <c r="G37" s="43"/>
      <c r="H37" s="43"/>
      <c r="I37" s="43"/>
      <c r="J37" s="43"/>
    </row>
    <row r="38" spans="1:12">
      <c r="A38" s="38" t="s">
        <v>126</v>
      </c>
      <c r="B38" s="41">
        <v>2</v>
      </c>
      <c r="C38" s="41">
        <v>6</v>
      </c>
      <c r="D38" s="41">
        <v>1</v>
      </c>
      <c r="E38" s="42">
        <f t="shared" si="3"/>
        <v>9</v>
      </c>
      <c r="F38" s="43">
        <v>4.5</v>
      </c>
      <c r="G38" s="43">
        <v>0.5</v>
      </c>
      <c r="H38" s="43"/>
      <c r="I38" s="43"/>
      <c r="J38" s="43"/>
    </row>
    <row r="39" spans="1:12">
      <c r="A39" s="38" t="s">
        <v>129</v>
      </c>
      <c r="B39" s="41">
        <v>1</v>
      </c>
      <c r="C39" s="41"/>
      <c r="D39" s="41">
        <v>1</v>
      </c>
      <c r="E39" s="42">
        <f t="shared" si="3"/>
        <v>2</v>
      </c>
      <c r="F39" s="43">
        <v>0.45</v>
      </c>
      <c r="G39" s="43">
        <v>0.15</v>
      </c>
      <c r="H39" s="43"/>
      <c r="I39" s="43"/>
      <c r="J39" s="43"/>
    </row>
    <row r="40" spans="1:12">
      <c r="A40" s="38" t="s">
        <v>130</v>
      </c>
      <c r="B40" s="41">
        <v>2</v>
      </c>
      <c r="C40" s="41">
        <v>2</v>
      </c>
      <c r="D40" s="41"/>
      <c r="E40" s="42">
        <f t="shared" si="3"/>
        <v>4</v>
      </c>
      <c r="F40" s="43">
        <v>3</v>
      </c>
      <c r="G40" s="43">
        <v>0.75</v>
      </c>
      <c r="H40" s="43"/>
      <c r="I40" s="43"/>
      <c r="J40" s="43"/>
    </row>
    <row r="41" spans="1:12">
      <c r="A41" s="38" t="s">
        <v>131</v>
      </c>
      <c r="B41" s="41">
        <v>2</v>
      </c>
      <c r="C41" s="41">
        <v>4</v>
      </c>
      <c r="D41" s="41"/>
      <c r="E41" s="42">
        <f t="shared" si="3"/>
        <v>6</v>
      </c>
      <c r="F41" s="43">
        <v>2.6</v>
      </c>
      <c r="G41" s="43">
        <v>0.43</v>
      </c>
      <c r="H41" s="43"/>
      <c r="I41" s="43"/>
      <c r="J41" s="43"/>
    </row>
    <row r="42" spans="1:12">
      <c r="A42" s="38" t="s">
        <v>132</v>
      </c>
      <c r="B42" s="41">
        <v>1</v>
      </c>
      <c r="C42" s="41">
        <v>4</v>
      </c>
      <c r="D42" s="41"/>
      <c r="E42" s="42">
        <f t="shared" si="3"/>
        <v>5</v>
      </c>
      <c r="F42" s="43">
        <v>2.7</v>
      </c>
      <c r="G42" s="43">
        <v>0.39</v>
      </c>
      <c r="H42" s="43"/>
      <c r="I42" s="43"/>
      <c r="J42" s="43"/>
    </row>
    <row r="43" spans="1:12">
      <c r="A43" s="38" t="s">
        <v>133</v>
      </c>
      <c r="B43" s="41">
        <v>2</v>
      </c>
      <c r="C43" s="41">
        <v>3</v>
      </c>
      <c r="D43" s="41"/>
      <c r="E43" s="42">
        <f t="shared" si="3"/>
        <v>5</v>
      </c>
      <c r="F43" s="43">
        <v>1.85</v>
      </c>
      <c r="G43" s="43">
        <v>0.37</v>
      </c>
      <c r="H43" s="43"/>
      <c r="I43" s="43"/>
      <c r="J43" s="43"/>
    </row>
    <row r="44" spans="1:12">
      <c r="A44" s="38" t="s">
        <v>134</v>
      </c>
      <c r="B44" s="41">
        <v>2</v>
      </c>
      <c r="C44" s="41">
        <v>3</v>
      </c>
      <c r="D44" s="41"/>
      <c r="E44" s="42">
        <f t="shared" si="3"/>
        <v>5</v>
      </c>
      <c r="F44" s="43">
        <v>3</v>
      </c>
      <c r="G44" s="43">
        <v>0.6</v>
      </c>
      <c r="H44" s="43"/>
      <c r="I44" s="43"/>
      <c r="J44" s="43"/>
    </row>
    <row r="45" spans="1:12">
      <c r="A45" s="38" t="s">
        <v>135</v>
      </c>
      <c r="B45" s="41">
        <v>2</v>
      </c>
      <c r="C45" s="41">
        <v>2</v>
      </c>
      <c r="D45" s="41"/>
      <c r="E45" s="42">
        <f t="shared" si="3"/>
        <v>4</v>
      </c>
      <c r="F45" s="43">
        <v>3.5</v>
      </c>
      <c r="G45" s="43">
        <v>0.7</v>
      </c>
      <c r="H45" s="43"/>
      <c r="I45" s="43"/>
      <c r="J45" s="43"/>
    </row>
    <row r="46" spans="1:12">
      <c r="A46" s="38" t="s">
        <v>137</v>
      </c>
      <c r="B46" s="41">
        <v>1</v>
      </c>
      <c r="C46" s="41"/>
      <c r="D46" s="41"/>
      <c r="E46" s="42">
        <f t="shared" si="3"/>
        <v>1</v>
      </c>
      <c r="F46" s="43">
        <v>1</v>
      </c>
      <c r="G46" s="43">
        <v>1</v>
      </c>
      <c r="H46" s="43"/>
      <c r="I46" s="43"/>
      <c r="J46" s="43"/>
    </row>
    <row r="47" spans="1:12">
      <c r="A47" s="38" t="s">
        <v>140</v>
      </c>
      <c r="B47" s="41">
        <v>0.25</v>
      </c>
      <c r="C47" s="41">
        <v>0.5</v>
      </c>
      <c r="D47" s="41"/>
      <c r="E47" s="42">
        <f t="shared" si="3"/>
        <v>0.75</v>
      </c>
      <c r="F47" s="43">
        <v>2.25</v>
      </c>
      <c r="G47" s="43">
        <v>0.75</v>
      </c>
      <c r="H47" s="43"/>
      <c r="I47" s="43"/>
      <c r="J47" s="43"/>
    </row>
    <row r="48" spans="1:12">
      <c r="A48" s="38" t="s">
        <v>141</v>
      </c>
      <c r="B48" s="41">
        <v>0.25</v>
      </c>
      <c r="C48" s="41"/>
      <c r="D48" s="41"/>
      <c r="E48" s="42">
        <f t="shared" si="3"/>
        <v>0.25</v>
      </c>
      <c r="F48" s="43">
        <v>0.5</v>
      </c>
      <c r="G48" s="43">
        <v>0.5</v>
      </c>
      <c r="H48" s="43"/>
      <c r="I48" s="43"/>
      <c r="J48" s="43"/>
    </row>
    <row r="49" spans="1:12">
      <c r="A49" s="38" t="s">
        <v>144</v>
      </c>
      <c r="B49" s="41">
        <v>0.5</v>
      </c>
      <c r="C49" s="41"/>
      <c r="D49" s="41"/>
      <c r="E49" s="42">
        <f t="shared" si="3"/>
        <v>0.5</v>
      </c>
      <c r="F49" s="43">
        <v>2</v>
      </c>
      <c r="G49" s="43">
        <v>1</v>
      </c>
      <c r="H49" s="43"/>
      <c r="I49" s="43"/>
      <c r="J49" s="43"/>
    </row>
    <row r="50" spans="1:12">
      <c r="A50" s="38" t="s">
        <v>159</v>
      </c>
      <c r="B50" s="41">
        <v>2</v>
      </c>
      <c r="C50" s="41">
        <v>6</v>
      </c>
      <c r="D50" s="41">
        <v>1</v>
      </c>
      <c r="E50" s="42">
        <v>9</v>
      </c>
      <c r="F50" s="43"/>
      <c r="G50" s="43"/>
      <c r="H50" s="43"/>
      <c r="I50" s="43"/>
      <c r="J50" s="43"/>
      <c r="K50" s="44"/>
      <c r="L50" s="43"/>
    </row>
    <row r="51" spans="1:12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32"/>
      <c r="L51" s="11"/>
    </row>
    <row r="52" spans="1:12">
      <c r="A52" s="52" t="s">
        <v>160</v>
      </c>
      <c r="B52" s="11"/>
      <c r="C52" s="11"/>
      <c r="D52" s="11"/>
      <c r="E52" s="11"/>
      <c r="F52" s="45" t="s">
        <v>161</v>
      </c>
      <c r="G52" s="11"/>
      <c r="H52" s="11"/>
      <c r="I52" s="11"/>
      <c r="J52" s="11"/>
      <c r="K52" s="32"/>
      <c r="L52" s="11"/>
    </row>
    <row r="53" spans="1:12">
      <c r="A53" s="52" t="s">
        <v>162</v>
      </c>
      <c r="B53" s="11"/>
      <c r="C53" s="11"/>
      <c r="D53" s="11"/>
      <c r="E53" s="11"/>
      <c r="F53" s="11"/>
      <c r="G53" s="11"/>
      <c r="H53" s="11"/>
      <c r="I53" s="11"/>
      <c r="J53" s="11"/>
      <c r="K53" s="32"/>
      <c r="L53" s="11"/>
    </row>
    <row r="54" spans="1:12">
      <c r="A54" s="52" t="s">
        <v>171</v>
      </c>
      <c r="B54" s="11"/>
      <c r="C54" s="11"/>
      <c r="D54" s="11"/>
      <c r="E54" s="11"/>
      <c r="F54" s="11"/>
      <c r="G54" s="11"/>
      <c r="H54" s="11"/>
      <c r="I54" s="11"/>
      <c r="J54" s="11"/>
      <c r="K54" s="32"/>
      <c r="L54" s="11"/>
    </row>
    <row r="55" spans="1:12">
      <c r="A55" s="53" t="s">
        <v>172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/>
  </sheetViews>
  <sheetFormatPr defaultColWidth="11.42578125" defaultRowHeight="12.75"/>
  <cols>
    <col min="1" max="1" width="14.140625" style="93" customWidth="1"/>
    <col min="2" max="5" width="8.85546875" style="94" customWidth="1"/>
    <col min="6" max="6" width="8.85546875" style="2" customWidth="1"/>
    <col min="7" max="7" width="8.85546875" style="94" customWidth="1"/>
    <col min="8" max="16384" width="11.42578125" style="93"/>
  </cols>
  <sheetData>
    <row r="1" spans="1:7">
      <c r="A1" s="103" t="s">
        <v>366</v>
      </c>
      <c r="F1" s="100"/>
      <c r="G1" s="100"/>
    </row>
    <row r="2" spans="1:7">
      <c r="A2" s="103"/>
      <c r="F2" s="100"/>
      <c r="G2" s="100"/>
    </row>
    <row r="3" spans="1:7" s="99" customFormat="1">
      <c r="A3" s="102"/>
      <c r="B3" s="100" t="s">
        <v>355</v>
      </c>
      <c r="C3" s="100" t="s">
        <v>357</v>
      </c>
      <c r="D3" s="100" t="s">
        <v>363</v>
      </c>
      <c r="E3" s="100" t="s">
        <v>360</v>
      </c>
      <c r="F3" s="100"/>
      <c r="G3" s="100"/>
    </row>
    <row r="4" spans="1:7" s="99" customFormat="1">
      <c r="A4" s="101" t="s">
        <v>354</v>
      </c>
      <c r="B4" s="100" t="s">
        <v>359</v>
      </c>
      <c r="C4" s="100" t="s">
        <v>358</v>
      </c>
      <c r="D4" s="100" t="s">
        <v>362</v>
      </c>
      <c r="E4" s="100" t="s">
        <v>361</v>
      </c>
      <c r="F4" s="100"/>
      <c r="G4" s="100" t="s">
        <v>6</v>
      </c>
    </row>
    <row r="5" spans="1:7" s="99" customFormat="1">
      <c r="A5" s="101"/>
      <c r="B5" s="100" t="s">
        <v>356</v>
      </c>
      <c r="C5" s="100" t="s">
        <v>356</v>
      </c>
      <c r="D5" s="100" t="s">
        <v>356</v>
      </c>
      <c r="E5" s="100" t="s">
        <v>365</v>
      </c>
      <c r="F5" s="100" t="s">
        <v>364</v>
      </c>
      <c r="G5" s="100"/>
    </row>
    <row r="6" spans="1:7">
      <c r="A6" s="97" t="s">
        <v>353</v>
      </c>
      <c r="B6" s="96">
        <v>1</v>
      </c>
      <c r="C6" s="96"/>
      <c r="E6" s="96">
        <v>1</v>
      </c>
      <c r="G6" s="94">
        <f>SUM(B6:F6)</f>
        <v>2</v>
      </c>
    </row>
    <row r="7" spans="1:7">
      <c r="A7" s="98" t="s">
        <v>352</v>
      </c>
      <c r="B7" s="96">
        <v>3</v>
      </c>
      <c r="C7" s="96"/>
      <c r="D7" s="94">
        <v>1</v>
      </c>
      <c r="E7" s="96"/>
      <c r="F7" s="2">
        <v>1</v>
      </c>
      <c r="G7" s="94">
        <f t="shared" ref="G7:G19" si="0">SUM(B7:F7)</f>
        <v>5</v>
      </c>
    </row>
    <row r="8" spans="1:7">
      <c r="A8" s="98" t="s">
        <v>129</v>
      </c>
      <c r="B8" s="96">
        <v>1</v>
      </c>
      <c r="C8" s="96"/>
      <c r="E8" s="96"/>
      <c r="G8" s="94">
        <f t="shared" si="0"/>
        <v>1</v>
      </c>
    </row>
    <row r="9" spans="1:7">
      <c r="A9" s="98" t="s">
        <v>130</v>
      </c>
      <c r="B9" s="96">
        <v>4</v>
      </c>
      <c r="C9" s="96"/>
      <c r="E9" s="96"/>
      <c r="G9" s="94">
        <f t="shared" si="0"/>
        <v>4</v>
      </c>
    </row>
    <row r="10" spans="1:7">
      <c r="A10" s="98" t="s">
        <v>132</v>
      </c>
      <c r="B10" s="96">
        <v>4</v>
      </c>
      <c r="C10" s="96">
        <v>1</v>
      </c>
      <c r="E10" s="96"/>
      <c r="G10" s="94">
        <f t="shared" si="0"/>
        <v>5</v>
      </c>
    </row>
    <row r="11" spans="1:7">
      <c r="A11" s="98" t="s">
        <v>351</v>
      </c>
      <c r="B11" s="96"/>
      <c r="C11" s="96"/>
      <c r="E11" s="96">
        <v>2</v>
      </c>
      <c r="G11" s="94">
        <f t="shared" si="0"/>
        <v>2</v>
      </c>
    </row>
    <row r="12" spans="1:7">
      <c r="A12" s="98" t="s">
        <v>133</v>
      </c>
      <c r="B12" s="96">
        <v>1</v>
      </c>
      <c r="C12" s="96"/>
      <c r="E12" s="96"/>
      <c r="G12" s="94">
        <f t="shared" si="0"/>
        <v>1</v>
      </c>
    </row>
    <row r="13" spans="1:7">
      <c r="A13" s="98" t="s">
        <v>350</v>
      </c>
      <c r="B13" s="96">
        <v>1</v>
      </c>
      <c r="C13" s="96"/>
      <c r="E13" s="96"/>
      <c r="G13" s="94">
        <f t="shared" si="0"/>
        <v>1</v>
      </c>
    </row>
    <row r="14" spans="1:7">
      <c r="A14" s="98" t="s">
        <v>134</v>
      </c>
      <c r="B14" s="96">
        <v>4</v>
      </c>
      <c r="D14" s="94">
        <v>1</v>
      </c>
      <c r="E14" s="96"/>
      <c r="G14" s="94">
        <f t="shared" si="0"/>
        <v>5</v>
      </c>
    </row>
    <row r="15" spans="1:7">
      <c r="A15" s="98" t="s">
        <v>349</v>
      </c>
      <c r="B15" s="96">
        <v>3</v>
      </c>
      <c r="C15" s="96">
        <v>2</v>
      </c>
      <c r="D15" s="94">
        <v>1</v>
      </c>
      <c r="E15" s="96"/>
      <c r="G15" s="94">
        <f t="shared" si="0"/>
        <v>6</v>
      </c>
    </row>
    <row r="16" spans="1:7">
      <c r="A16" s="93" t="s">
        <v>166</v>
      </c>
      <c r="B16" s="96"/>
      <c r="C16" s="96"/>
      <c r="E16" s="96"/>
      <c r="F16" s="2">
        <v>1</v>
      </c>
      <c r="G16" s="94">
        <f t="shared" si="0"/>
        <v>1</v>
      </c>
    </row>
    <row r="17" spans="1:7">
      <c r="A17" s="98" t="s">
        <v>348</v>
      </c>
      <c r="B17" s="96">
        <v>1</v>
      </c>
      <c r="C17" s="96"/>
      <c r="E17" s="96"/>
      <c r="F17" s="2">
        <v>2</v>
      </c>
      <c r="G17" s="94">
        <f t="shared" si="0"/>
        <v>3</v>
      </c>
    </row>
    <row r="18" spans="1:7">
      <c r="A18" s="98" t="s">
        <v>168</v>
      </c>
      <c r="B18" s="96">
        <v>2</v>
      </c>
      <c r="C18" s="96"/>
      <c r="E18" s="96"/>
      <c r="G18" s="94">
        <f t="shared" si="0"/>
        <v>2</v>
      </c>
    </row>
    <row r="19" spans="1:7">
      <c r="A19" s="97" t="s">
        <v>6</v>
      </c>
      <c r="B19" s="96">
        <f>SUM(B6:B18)</f>
        <v>25</v>
      </c>
      <c r="C19" s="96">
        <f>SUM(C6:C18)</f>
        <v>3</v>
      </c>
      <c r="D19" s="96">
        <f>SUM(D6:D18)</f>
        <v>3</v>
      </c>
      <c r="E19" s="96">
        <f>SUM(E6:E18)</f>
        <v>3</v>
      </c>
      <c r="F19" s="96">
        <f>SUM(F6:F18)</f>
        <v>4</v>
      </c>
      <c r="G19" s="94">
        <f t="shared" si="0"/>
        <v>38</v>
      </c>
    </row>
    <row r="20" spans="1:7">
      <c r="A20" s="97"/>
      <c r="B20" s="96"/>
      <c r="C20" s="96"/>
      <c r="D20" s="96"/>
      <c r="E20" s="96"/>
      <c r="F20" s="96"/>
      <c r="G20" s="96"/>
    </row>
    <row r="21" spans="1:7">
      <c r="B21" s="95"/>
      <c r="C21" s="95"/>
      <c r="D21" s="95"/>
      <c r="E21" s="95"/>
      <c r="F21" s="95"/>
      <c r="G21" s="93"/>
    </row>
    <row r="22" spans="1:7">
      <c r="B22" s="95"/>
      <c r="C22" s="95"/>
      <c r="D22" s="95"/>
      <c r="E22" s="95"/>
      <c r="F22" s="95"/>
      <c r="G22" s="93"/>
    </row>
    <row r="23" spans="1:7">
      <c r="B23" s="95"/>
      <c r="C23" s="95"/>
      <c r="D23" s="95"/>
      <c r="E23" s="95"/>
      <c r="F23" s="95"/>
      <c r="G23" s="93"/>
    </row>
    <row r="25" spans="1:7">
      <c r="B25" s="95"/>
      <c r="C25" s="95"/>
      <c r="D25" s="95"/>
      <c r="E25" s="95"/>
      <c r="F25" s="95"/>
      <c r="G25" s="95"/>
    </row>
  </sheetData>
  <pageMargins left="0.74803149606299213" right="0.74803149606299213" top="0.39370078740157483" bottom="0.59055118110236227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5" sqref="C15"/>
    </sheetView>
  </sheetViews>
  <sheetFormatPr defaultColWidth="11.42578125" defaultRowHeight="12.75"/>
  <cols>
    <col min="1" max="1" width="14.5703125" style="10" customWidth="1"/>
    <col min="2" max="6" width="6.28515625" style="11" customWidth="1"/>
    <col min="7" max="16384" width="11.42578125" style="10"/>
  </cols>
  <sheetData>
    <row r="1" spans="1:6">
      <c r="A1" s="10" t="s">
        <v>52</v>
      </c>
    </row>
    <row r="2" spans="1:6">
      <c r="C2" s="10"/>
    </row>
    <row r="3" spans="1:6" s="12" customFormat="1">
      <c r="B3" s="13"/>
      <c r="D3" s="13" t="s">
        <v>53</v>
      </c>
      <c r="F3" s="13"/>
    </row>
    <row r="4" spans="1:6" s="16" customFormat="1">
      <c r="A4" s="14"/>
      <c r="B4" s="15" t="s">
        <v>10</v>
      </c>
      <c r="C4" s="15" t="s">
        <v>11</v>
      </c>
      <c r="D4" s="15" t="s">
        <v>54</v>
      </c>
      <c r="E4" s="15" t="s">
        <v>55</v>
      </c>
      <c r="F4" s="15" t="s">
        <v>6</v>
      </c>
    </row>
    <row r="5" spans="1:6">
      <c r="A5" s="10" t="s">
        <v>16</v>
      </c>
      <c r="B5" s="11">
        <v>162</v>
      </c>
      <c r="C5" s="11">
        <v>11</v>
      </c>
      <c r="D5" s="11">
        <v>55</v>
      </c>
      <c r="E5" s="11">
        <v>28</v>
      </c>
      <c r="F5" s="11">
        <f t="shared" ref="F5:F13" si="0">SUM(B5:E5)</f>
        <v>256</v>
      </c>
    </row>
    <row r="6" spans="1:6">
      <c r="A6" s="10" t="s">
        <v>17</v>
      </c>
      <c r="B6" s="11">
        <v>139</v>
      </c>
      <c r="C6" s="11">
        <v>2</v>
      </c>
      <c r="D6" s="11">
        <v>17</v>
      </c>
      <c r="E6" s="11">
        <v>14</v>
      </c>
      <c r="F6" s="11">
        <f t="shared" si="0"/>
        <v>172</v>
      </c>
    </row>
    <row r="7" spans="1:6">
      <c r="A7" s="10" t="s">
        <v>18</v>
      </c>
      <c r="B7" s="11">
        <v>27</v>
      </c>
      <c r="C7" s="11">
        <v>1</v>
      </c>
      <c r="D7" s="11">
        <v>3</v>
      </c>
      <c r="E7" s="11">
        <v>2</v>
      </c>
      <c r="F7" s="11">
        <f t="shared" si="0"/>
        <v>33</v>
      </c>
    </row>
    <row r="8" spans="1:6">
      <c r="A8" s="10" t="s">
        <v>19</v>
      </c>
      <c r="B8" s="11">
        <v>10</v>
      </c>
      <c r="C8" s="11">
        <v>1</v>
      </c>
      <c r="D8" s="11">
        <v>15</v>
      </c>
      <c r="E8" s="11">
        <v>3</v>
      </c>
      <c r="F8" s="11">
        <f t="shared" si="0"/>
        <v>29</v>
      </c>
    </row>
    <row r="9" spans="1:6">
      <c r="A9" s="10" t="s">
        <v>20</v>
      </c>
      <c r="B9" s="11">
        <v>1</v>
      </c>
      <c r="C9" s="11">
        <v>48</v>
      </c>
      <c r="E9" s="11">
        <v>2</v>
      </c>
      <c r="F9" s="11">
        <f t="shared" si="0"/>
        <v>51</v>
      </c>
    </row>
    <row r="10" spans="1:6">
      <c r="A10" s="10" t="s">
        <v>22</v>
      </c>
      <c r="B10" s="11">
        <v>1</v>
      </c>
      <c r="F10" s="11">
        <f t="shared" si="0"/>
        <v>1</v>
      </c>
    </row>
    <row r="11" spans="1:6">
      <c r="A11" s="10" t="s">
        <v>40</v>
      </c>
      <c r="B11" s="11">
        <v>1</v>
      </c>
      <c r="F11" s="11">
        <f t="shared" si="0"/>
        <v>1</v>
      </c>
    </row>
    <row r="12" spans="1:6">
      <c r="A12" s="10" t="s">
        <v>25</v>
      </c>
      <c r="B12" s="11">
        <v>1</v>
      </c>
      <c r="F12" s="11">
        <f t="shared" si="0"/>
        <v>1</v>
      </c>
    </row>
    <row r="13" spans="1:6" s="17" customFormat="1">
      <c r="A13" s="17" t="s">
        <v>26</v>
      </c>
      <c r="B13" s="18">
        <f>SUM(B5:B12)</f>
        <v>342</v>
      </c>
      <c r="C13" s="18">
        <f>SUM(C5:C12)</f>
        <v>63</v>
      </c>
      <c r="D13" s="18">
        <f>SUM(D5:D12)</f>
        <v>90</v>
      </c>
      <c r="E13" s="18">
        <f>SUM(E5:E12)</f>
        <v>49</v>
      </c>
      <c r="F13" s="18">
        <f t="shared" si="0"/>
        <v>544</v>
      </c>
    </row>
    <row r="14" spans="1:6" s="17" customFormat="1">
      <c r="B14" s="18"/>
      <c r="C14" s="18"/>
      <c r="D14" s="18"/>
      <c r="E14" s="18"/>
      <c r="F14" s="18"/>
    </row>
    <row r="15" spans="1:6" s="17" customFormat="1">
      <c r="A15" s="10" t="s">
        <v>27</v>
      </c>
      <c r="B15" s="11">
        <v>477</v>
      </c>
      <c r="C15" s="11">
        <v>36</v>
      </c>
      <c r="D15" s="11">
        <v>64</v>
      </c>
      <c r="E15" s="11">
        <v>77</v>
      </c>
      <c r="F15" s="11">
        <f>SUM(B15:E15)</f>
        <v>654</v>
      </c>
    </row>
    <row r="16" spans="1:6" s="17" customFormat="1">
      <c r="A16" s="10" t="s">
        <v>56</v>
      </c>
      <c r="B16" s="11">
        <v>1</v>
      </c>
      <c r="C16" s="11"/>
      <c r="D16" s="11">
        <v>1</v>
      </c>
      <c r="E16" s="11"/>
      <c r="F16" s="11">
        <f>SUM(B16:E16)</f>
        <v>2</v>
      </c>
    </row>
    <row r="17" spans="1:6" s="17" customFormat="1">
      <c r="A17" s="17" t="s">
        <v>29</v>
      </c>
      <c r="B17" s="18">
        <f>SUM(B15:B16)</f>
        <v>478</v>
      </c>
      <c r="C17" s="18">
        <f t="shared" ref="C17:E17" si="1">SUM(C15:C16)</f>
        <v>36</v>
      </c>
      <c r="D17" s="18">
        <f t="shared" si="1"/>
        <v>65</v>
      </c>
      <c r="E17" s="18">
        <f t="shared" si="1"/>
        <v>77</v>
      </c>
      <c r="F17" s="18">
        <f>SUM(B17:E17)</f>
        <v>656</v>
      </c>
    </row>
    <row r="18" spans="1:6" s="17" customFormat="1">
      <c r="B18" s="18"/>
      <c r="C18" s="18"/>
      <c r="D18" s="18"/>
      <c r="E18" s="18"/>
      <c r="F18" s="11"/>
    </row>
    <row r="19" spans="1:6" s="17" customFormat="1">
      <c r="A19" s="17" t="s">
        <v>6</v>
      </c>
      <c r="B19" s="20">
        <f>SUM(B13+B17)</f>
        <v>820</v>
      </c>
      <c r="C19" s="20">
        <f>SUM(C13+C17)</f>
        <v>99</v>
      </c>
      <c r="D19" s="20">
        <f>SUM(D13+D17)</f>
        <v>155</v>
      </c>
      <c r="E19" s="20">
        <f>SUM(E13+E17)</f>
        <v>126</v>
      </c>
      <c r="F19" s="18">
        <f>SUM(B19:E19)</f>
        <v>1200</v>
      </c>
    </row>
    <row r="20" spans="1:6" s="17" customFormat="1">
      <c r="A20" s="20"/>
      <c r="B20" s="20"/>
      <c r="C20" s="20"/>
      <c r="D20" s="20"/>
      <c r="E20" s="20"/>
      <c r="F20" s="18"/>
    </row>
    <row r="21" spans="1:6">
      <c r="A21" s="10" t="s">
        <v>30</v>
      </c>
      <c r="D21" s="19"/>
    </row>
    <row r="22" spans="1:6">
      <c r="A22" s="10" t="s">
        <v>31</v>
      </c>
    </row>
    <row r="23" spans="1:6">
      <c r="A23" s="10" t="s">
        <v>32</v>
      </c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B1" sqref="B1:E1048576"/>
    </sheetView>
  </sheetViews>
  <sheetFormatPr defaultColWidth="11.42578125" defaultRowHeight="12.75"/>
  <cols>
    <col min="1" max="1" width="14.5703125" style="10" customWidth="1"/>
    <col min="2" max="2" width="5.7109375" style="11" customWidth="1"/>
    <col min="3" max="3" width="6.28515625" style="11" customWidth="1"/>
    <col min="4" max="7" width="5.7109375" style="21" customWidth="1"/>
    <col min="8" max="16" width="5.7109375" style="11" customWidth="1"/>
    <col min="17" max="16384" width="11.42578125" style="10"/>
  </cols>
  <sheetData>
    <row r="1" spans="1:18">
      <c r="A1" s="10" t="s">
        <v>68</v>
      </c>
    </row>
    <row r="3" spans="1:18" s="16" customFormat="1">
      <c r="A3" s="14" t="s">
        <v>53</v>
      </c>
      <c r="B3" s="15" t="s">
        <v>10</v>
      </c>
      <c r="C3" s="15" t="s">
        <v>10</v>
      </c>
      <c r="D3" s="15" t="s">
        <v>10</v>
      </c>
      <c r="E3" s="15" t="s">
        <v>10</v>
      </c>
      <c r="F3" s="15" t="s">
        <v>11</v>
      </c>
      <c r="G3" s="15" t="s">
        <v>54</v>
      </c>
      <c r="H3" s="15" t="s">
        <v>54</v>
      </c>
      <c r="I3" s="15" t="s">
        <v>54</v>
      </c>
      <c r="J3" s="15" t="s">
        <v>54</v>
      </c>
      <c r="K3" s="15" t="s">
        <v>54</v>
      </c>
      <c r="L3" s="15" t="s">
        <v>54</v>
      </c>
      <c r="M3" s="15" t="s">
        <v>54</v>
      </c>
      <c r="N3" s="15" t="s">
        <v>55</v>
      </c>
      <c r="O3" s="15" t="s">
        <v>55</v>
      </c>
      <c r="P3" s="15"/>
    </row>
    <row r="4" spans="1:18" s="16" customFormat="1">
      <c r="A4" s="14" t="s">
        <v>67</v>
      </c>
      <c r="B4" s="15" t="s">
        <v>36</v>
      </c>
      <c r="C4" s="15" t="s">
        <v>57</v>
      </c>
      <c r="D4" s="15" t="s">
        <v>58</v>
      </c>
      <c r="E4" s="15" t="s">
        <v>59</v>
      </c>
      <c r="F4" s="15" t="s">
        <v>60</v>
      </c>
      <c r="G4" s="15" t="s">
        <v>69</v>
      </c>
      <c r="H4" s="15" t="s">
        <v>70</v>
      </c>
      <c r="I4" s="15" t="s">
        <v>71</v>
      </c>
      <c r="J4" s="15" t="s">
        <v>72</v>
      </c>
      <c r="K4" s="15" t="s">
        <v>73</v>
      </c>
      <c r="L4" s="15" t="s">
        <v>74</v>
      </c>
      <c r="M4" s="15" t="s">
        <v>75</v>
      </c>
      <c r="N4" s="15" t="s">
        <v>76</v>
      </c>
      <c r="O4" s="15" t="s">
        <v>77</v>
      </c>
      <c r="P4" s="15" t="s">
        <v>6</v>
      </c>
      <c r="Q4" s="15"/>
      <c r="R4" s="15"/>
    </row>
    <row r="5" spans="1:18">
      <c r="A5" s="10" t="s">
        <v>16</v>
      </c>
      <c r="B5" s="11">
        <v>107</v>
      </c>
      <c r="C5" s="11">
        <v>13</v>
      </c>
      <c r="D5" s="11">
        <v>18</v>
      </c>
      <c r="E5" s="11">
        <v>24</v>
      </c>
      <c r="F5" s="11">
        <v>11</v>
      </c>
      <c r="G5" s="11">
        <v>1</v>
      </c>
      <c r="H5" s="11">
        <v>15</v>
      </c>
      <c r="I5" s="11">
        <v>1</v>
      </c>
      <c r="J5" s="11">
        <v>27</v>
      </c>
      <c r="K5" s="11">
        <v>3</v>
      </c>
      <c r="L5" s="11">
        <v>7</v>
      </c>
      <c r="M5" s="11">
        <v>1</v>
      </c>
      <c r="N5" s="11">
        <v>25</v>
      </c>
      <c r="O5" s="11">
        <v>3</v>
      </c>
      <c r="P5" s="11">
        <f>SUM(B5:O5)</f>
        <v>256</v>
      </c>
    </row>
    <row r="6" spans="1:18">
      <c r="A6" s="10" t="s">
        <v>17</v>
      </c>
      <c r="B6" s="11">
        <v>91</v>
      </c>
      <c r="C6" s="11">
        <v>8</v>
      </c>
      <c r="D6" s="11">
        <v>19</v>
      </c>
      <c r="E6" s="11">
        <v>21</v>
      </c>
      <c r="F6" s="11">
        <v>2</v>
      </c>
      <c r="G6" s="11"/>
      <c r="H6" s="11">
        <v>5</v>
      </c>
      <c r="I6" s="11">
        <v>1</v>
      </c>
      <c r="J6" s="11">
        <v>11</v>
      </c>
      <c r="N6" s="11">
        <v>12</v>
      </c>
      <c r="O6" s="11">
        <v>2</v>
      </c>
      <c r="P6" s="11">
        <f t="shared" ref="P6:P13" si="0">SUM(B6:O6)</f>
        <v>172</v>
      </c>
    </row>
    <row r="7" spans="1:18">
      <c r="A7" s="10" t="s">
        <v>18</v>
      </c>
      <c r="B7" s="11">
        <v>22</v>
      </c>
      <c r="C7" s="11">
        <v>3</v>
      </c>
      <c r="D7" s="11">
        <v>2</v>
      </c>
      <c r="E7" s="11"/>
      <c r="F7" s="11">
        <v>1</v>
      </c>
      <c r="G7" s="11"/>
      <c r="H7" s="11">
        <v>3</v>
      </c>
      <c r="N7" s="11">
        <v>2</v>
      </c>
      <c r="P7" s="11">
        <f t="shared" si="0"/>
        <v>33</v>
      </c>
    </row>
    <row r="8" spans="1:18">
      <c r="A8" s="10" t="s">
        <v>19</v>
      </c>
      <c r="B8" s="11">
        <v>5</v>
      </c>
      <c r="D8" s="11">
        <v>4</v>
      </c>
      <c r="E8" s="11">
        <v>1</v>
      </c>
      <c r="F8" s="11">
        <v>1</v>
      </c>
      <c r="G8" s="11"/>
      <c r="H8" s="11">
        <v>4</v>
      </c>
      <c r="J8" s="11">
        <v>7</v>
      </c>
      <c r="K8" s="11">
        <v>1</v>
      </c>
      <c r="L8" s="11">
        <v>3</v>
      </c>
      <c r="N8" s="11">
        <v>3</v>
      </c>
      <c r="P8" s="11">
        <f t="shared" si="0"/>
        <v>29</v>
      </c>
    </row>
    <row r="9" spans="1:18">
      <c r="A9" s="10" t="s">
        <v>20</v>
      </c>
      <c r="D9" s="11"/>
      <c r="E9" s="11">
        <v>1</v>
      </c>
      <c r="F9" s="11">
        <v>48</v>
      </c>
      <c r="G9" s="11"/>
      <c r="N9" s="11">
        <v>2</v>
      </c>
      <c r="P9" s="11">
        <f t="shared" si="0"/>
        <v>51</v>
      </c>
    </row>
    <row r="10" spans="1:18">
      <c r="A10" s="10" t="s">
        <v>22</v>
      </c>
      <c r="B10" s="11">
        <v>1</v>
      </c>
      <c r="D10" s="11"/>
      <c r="E10" s="11"/>
      <c r="F10" s="11"/>
      <c r="G10" s="11"/>
      <c r="P10" s="11">
        <f t="shared" si="0"/>
        <v>1</v>
      </c>
    </row>
    <row r="11" spans="1:18">
      <c r="A11" s="10" t="s">
        <v>40</v>
      </c>
      <c r="B11" s="11">
        <v>1</v>
      </c>
      <c r="D11" s="11"/>
      <c r="E11" s="11"/>
      <c r="F11" s="11"/>
      <c r="G11" s="11"/>
      <c r="P11" s="11">
        <f t="shared" si="0"/>
        <v>1</v>
      </c>
    </row>
    <row r="12" spans="1:18">
      <c r="A12" s="10" t="s">
        <v>25</v>
      </c>
      <c r="D12" s="11"/>
      <c r="E12" s="11">
        <v>1</v>
      </c>
      <c r="F12" s="11"/>
      <c r="G12" s="11"/>
      <c r="P12" s="11">
        <f t="shared" si="0"/>
        <v>1</v>
      </c>
    </row>
    <row r="13" spans="1:18" s="17" customFormat="1">
      <c r="A13" s="17" t="s">
        <v>26</v>
      </c>
      <c r="B13" s="18">
        <f>SUM(B5:B12)</f>
        <v>227</v>
      </c>
      <c r="C13" s="18">
        <f>SUM(C5:C12)</f>
        <v>24</v>
      </c>
      <c r="D13" s="18">
        <f t="shared" ref="D13:M13" si="1">SUM(D5:D12)</f>
        <v>43</v>
      </c>
      <c r="E13" s="18">
        <f t="shared" si="1"/>
        <v>48</v>
      </c>
      <c r="F13" s="18">
        <f t="shared" si="1"/>
        <v>63</v>
      </c>
      <c r="G13" s="18">
        <f t="shared" si="1"/>
        <v>1</v>
      </c>
      <c r="H13" s="18">
        <f t="shared" si="1"/>
        <v>27</v>
      </c>
      <c r="I13" s="18">
        <f t="shared" si="1"/>
        <v>2</v>
      </c>
      <c r="J13" s="18">
        <f t="shared" si="1"/>
        <v>45</v>
      </c>
      <c r="K13" s="18">
        <f t="shared" si="1"/>
        <v>4</v>
      </c>
      <c r="L13" s="18">
        <f t="shared" si="1"/>
        <v>10</v>
      </c>
      <c r="M13" s="18">
        <f t="shared" si="1"/>
        <v>1</v>
      </c>
      <c r="N13" s="18">
        <f>SUM(N5:N12)</f>
        <v>44</v>
      </c>
      <c r="O13" s="18">
        <f>SUM(O5:O12)</f>
        <v>5</v>
      </c>
      <c r="P13" s="11">
        <f t="shared" si="0"/>
        <v>544</v>
      </c>
    </row>
    <row r="14" spans="1:18" s="17" customFormat="1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8" s="17" customFormat="1">
      <c r="A15" s="10" t="s">
        <v>27</v>
      </c>
      <c r="B15" s="11">
        <v>314</v>
      </c>
      <c r="C15" s="11">
        <v>12</v>
      </c>
      <c r="D15" s="18">
        <v>48</v>
      </c>
      <c r="E15" s="18">
        <v>103</v>
      </c>
      <c r="F15" s="11">
        <v>36</v>
      </c>
      <c r="G15" s="18"/>
      <c r="H15" s="18">
        <v>14</v>
      </c>
      <c r="I15" s="18">
        <v>1</v>
      </c>
      <c r="J15" s="18">
        <v>44</v>
      </c>
      <c r="K15" s="18"/>
      <c r="L15" s="18">
        <v>5</v>
      </c>
      <c r="M15" s="11"/>
      <c r="N15" s="11">
        <v>76</v>
      </c>
      <c r="O15" s="11">
        <v>1</v>
      </c>
      <c r="P15" s="11">
        <f t="shared" ref="P15:P17" si="2">SUM(B15:O15)</f>
        <v>654</v>
      </c>
    </row>
    <row r="16" spans="1:18" s="17" customFormat="1">
      <c r="A16" s="10" t="s">
        <v>56</v>
      </c>
      <c r="B16" s="11"/>
      <c r="C16" s="11"/>
      <c r="D16" s="18"/>
      <c r="E16" s="18">
        <v>1</v>
      </c>
      <c r="F16" s="18"/>
      <c r="G16" s="18"/>
      <c r="H16" s="18"/>
      <c r="I16" s="18"/>
      <c r="J16" s="18">
        <v>1</v>
      </c>
      <c r="K16" s="18"/>
      <c r="L16" s="18"/>
      <c r="M16" s="11"/>
      <c r="N16" s="11"/>
      <c r="O16" s="11"/>
      <c r="P16" s="11">
        <f t="shared" si="2"/>
        <v>2</v>
      </c>
    </row>
    <row r="17" spans="1:16" s="17" customFormat="1">
      <c r="A17" s="17" t="s">
        <v>29</v>
      </c>
      <c r="B17" s="18">
        <f>SUM(B15:B16)</f>
        <v>314</v>
      </c>
      <c r="C17" s="18">
        <f>SUM(C15:C16)</f>
        <v>12</v>
      </c>
      <c r="D17" s="18">
        <f t="shared" ref="D17:L17" si="3">SUM(D15:D16)</f>
        <v>48</v>
      </c>
      <c r="E17" s="18">
        <f t="shared" si="3"/>
        <v>104</v>
      </c>
      <c r="F17" s="18">
        <f t="shared" si="3"/>
        <v>36</v>
      </c>
      <c r="G17" s="18">
        <f t="shared" si="3"/>
        <v>0</v>
      </c>
      <c r="H17" s="18">
        <f t="shared" si="3"/>
        <v>14</v>
      </c>
      <c r="I17" s="18">
        <f t="shared" si="3"/>
        <v>1</v>
      </c>
      <c r="J17" s="18">
        <f t="shared" si="3"/>
        <v>45</v>
      </c>
      <c r="K17" s="18">
        <f t="shared" si="3"/>
        <v>0</v>
      </c>
      <c r="L17" s="18">
        <f t="shared" si="3"/>
        <v>5</v>
      </c>
      <c r="M17" s="18">
        <f t="shared" ref="M17:O17" si="4">SUM(M15:M16)</f>
        <v>0</v>
      </c>
      <c r="N17" s="18">
        <f t="shared" si="4"/>
        <v>76</v>
      </c>
      <c r="O17" s="18">
        <f t="shared" si="4"/>
        <v>1</v>
      </c>
      <c r="P17" s="11">
        <f t="shared" si="2"/>
        <v>656</v>
      </c>
    </row>
    <row r="18" spans="1:16" s="17" customFormat="1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1"/>
    </row>
    <row r="19" spans="1:16" s="17" customFormat="1">
      <c r="A19" s="17" t="s">
        <v>6</v>
      </c>
      <c r="B19" s="20">
        <f t="shared" ref="B19:L19" si="5">SUM(B13+B17)</f>
        <v>541</v>
      </c>
      <c r="C19" s="20">
        <f>SUM(C13+C17)</f>
        <v>36</v>
      </c>
      <c r="D19" s="20">
        <f t="shared" si="5"/>
        <v>91</v>
      </c>
      <c r="E19" s="20">
        <f t="shared" si="5"/>
        <v>152</v>
      </c>
      <c r="F19" s="20">
        <f t="shared" si="5"/>
        <v>99</v>
      </c>
      <c r="G19" s="20">
        <f t="shared" si="5"/>
        <v>1</v>
      </c>
      <c r="H19" s="20">
        <f t="shared" si="5"/>
        <v>41</v>
      </c>
      <c r="I19" s="20">
        <f t="shared" si="5"/>
        <v>3</v>
      </c>
      <c r="J19" s="20">
        <f t="shared" si="5"/>
        <v>90</v>
      </c>
      <c r="K19" s="20">
        <f t="shared" si="5"/>
        <v>4</v>
      </c>
      <c r="L19" s="20">
        <f t="shared" si="5"/>
        <v>15</v>
      </c>
      <c r="M19" s="20">
        <f>SUM(M13+M17)</f>
        <v>1</v>
      </c>
      <c r="N19" s="20">
        <f>SUM(N13+N17)</f>
        <v>120</v>
      </c>
      <c r="O19" s="20">
        <f>SUM(O13+O17)</f>
        <v>6</v>
      </c>
      <c r="P19" s="11">
        <f>SUM(B19:O19)</f>
        <v>1200</v>
      </c>
    </row>
    <row r="20" spans="1:16" s="17" customFormat="1">
      <c r="A20" s="20"/>
      <c r="B20" s="20"/>
      <c r="C20" s="20"/>
      <c r="D20" s="18"/>
      <c r="E20" s="18"/>
      <c r="F20" s="18"/>
      <c r="G20" s="18"/>
      <c r="H20" s="18"/>
      <c r="I20" s="18"/>
      <c r="J20" s="18"/>
      <c r="K20" s="18"/>
      <c r="L20" s="18"/>
      <c r="M20" s="20"/>
      <c r="N20" s="20"/>
      <c r="O20" s="20"/>
      <c r="P20" s="18"/>
    </row>
    <row r="21" spans="1:16">
      <c r="A21" s="10" t="s">
        <v>30</v>
      </c>
      <c r="D21" s="11"/>
      <c r="E21" s="11"/>
      <c r="F21" s="11"/>
      <c r="G21" s="11"/>
      <c r="N21" s="19"/>
    </row>
    <row r="22" spans="1:16">
      <c r="A22" s="10" t="s">
        <v>31</v>
      </c>
      <c r="D22" s="11"/>
      <c r="E22" s="11"/>
      <c r="F22" s="11"/>
      <c r="G22" s="11"/>
    </row>
    <row r="23" spans="1:16">
      <c r="A23" s="10" t="s">
        <v>32</v>
      </c>
      <c r="D23" s="11"/>
      <c r="E23" s="11"/>
      <c r="F23" s="11"/>
      <c r="G23" s="11"/>
    </row>
    <row r="24" spans="1:16">
      <c r="D24" s="11"/>
      <c r="E24" s="11"/>
      <c r="F24" s="11"/>
      <c r="G24" s="11"/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I1" sqref="I1:I1048576"/>
    </sheetView>
  </sheetViews>
  <sheetFormatPr defaultColWidth="11.42578125" defaultRowHeight="12.75"/>
  <cols>
    <col min="1" max="1" width="14.5703125" style="10" customWidth="1"/>
    <col min="2" max="5" width="6.7109375" style="11" customWidth="1"/>
    <col min="6" max="6" width="6.7109375" style="2" customWidth="1"/>
    <col min="7" max="12" width="6.7109375" style="11" customWidth="1"/>
    <col min="13" max="13" width="6.28515625" style="11" customWidth="1"/>
    <col min="14" max="16384" width="11.42578125" style="10"/>
  </cols>
  <sheetData>
    <row r="1" spans="1:13">
      <c r="A1" s="10" t="s">
        <v>317</v>
      </c>
    </row>
    <row r="2" spans="1:13">
      <c r="C2" s="10"/>
    </row>
    <row r="3" spans="1:13" s="12" customFormat="1">
      <c r="B3" s="13"/>
      <c r="D3" s="13"/>
      <c r="F3" s="13"/>
      <c r="G3" s="13" t="s">
        <v>53</v>
      </c>
      <c r="H3" s="13"/>
      <c r="I3" s="13"/>
      <c r="J3" s="13"/>
      <c r="K3" s="13"/>
      <c r="L3" s="13"/>
      <c r="M3" s="13"/>
    </row>
    <row r="4" spans="1:13" s="16" customFormat="1">
      <c r="A4" s="14"/>
      <c r="B4" s="15" t="s">
        <v>34</v>
      </c>
      <c r="C4" s="15" t="s">
        <v>35</v>
      </c>
      <c r="D4" s="15" t="s">
        <v>57</v>
      </c>
      <c r="E4" s="15" t="s">
        <v>58</v>
      </c>
      <c r="F4" s="15" t="s">
        <v>59</v>
      </c>
      <c r="G4" s="15" t="s">
        <v>60</v>
      </c>
      <c r="H4" s="15" t="s">
        <v>61</v>
      </c>
      <c r="I4" s="15" t="s">
        <v>62</v>
      </c>
      <c r="J4" s="15" t="s">
        <v>63</v>
      </c>
      <c r="K4" s="15" t="s">
        <v>64</v>
      </c>
      <c r="L4" s="15" t="s">
        <v>65</v>
      </c>
      <c r="M4" s="15" t="s">
        <v>6</v>
      </c>
    </row>
    <row r="5" spans="1:13">
      <c r="A5" s="10" t="s">
        <v>16</v>
      </c>
      <c r="B5" s="11">
        <v>213</v>
      </c>
      <c r="C5" s="11">
        <v>2</v>
      </c>
      <c r="D5" s="11">
        <v>21</v>
      </c>
      <c r="E5" s="11">
        <v>4</v>
      </c>
      <c r="F5" s="2">
        <v>52</v>
      </c>
      <c r="G5" s="11">
        <v>30</v>
      </c>
      <c r="H5" s="11">
        <v>9</v>
      </c>
      <c r="I5" s="11">
        <v>87</v>
      </c>
      <c r="J5" s="11">
        <v>13</v>
      </c>
      <c r="K5" s="11">
        <v>68</v>
      </c>
      <c r="L5" s="11">
        <v>7</v>
      </c>
      <c r="M5" s="11">
        <f>SUM(B5:L5)</f>
        <v>506</v>
      </c>
    </row>
    <row r="6" spans="1:13">
      <c r="A6" s="10" t="s">
        <v>17</v>
      </c>
      <c r="B6" s="11">
        <v>99</v>
      </c>
      <c r="C6" s="11">
        <v>18</v>
      </c>
      <c r="D6" s="11">
        <v>3</v>
      </c>
      <c r="F6" s="2">
        <v>3</v>
      </c>
      <c r="G6" s="11">
        <v>14</v>
      </c>
      <c r="H6" s="11">
        <v>8</v>
      </c>
      <c r="I6" s="11">
        <v>29</v>
      </c>
      <c r="J6" s="11">
        <v>1</v>
      </c>
      <c r="K6" s="11">
        <v>21</v>
      </c>
      <c r="L6" s="11">
        <v>1</v>
      </c>
      <c r="M6" s="11">
        <f t="shared" ref="M6:M29" si="0">SUM(B6:L6)</f>
        <v>197</v>
      </c>
    </row>
    <row r="7" spans="1:13">
      <c r="A7" s="10" t="s">
        <v>18</v>
      </c>
      <c r="B7" s="11">
        <v>15</v>
      </c>
      <c r="C7" s="11">
        <v>3</v>
      </c>
      <c r="D7" s="11">
        <v>2</v>
      </c>
      <c r="F7" s="2">
        <v>66</v>
      </c>
      <c r="G7" s="11">
        <v>1</v>
      </c>
      <c r="H7" s="11">
        <v>1</v>
      </c>
      <c r="I7" s="11">
        <v>3</v>
      </c>
      <c r="K7" s="11">
        <v>4</v>
      </c>
      <c r="M7" s="11">
        <f t="shared" si="0"/>
        <v>95</v>
      </c>
    </row>
    <row r="8" spans="1:13">
      <c r="A8" s="10" t="s">
        <v>19</v>
      </c>
      <c r="B8" s="11">
        <v>50</v>
      </c>
      <c r="D8" s="11">
        <v>8</v>
      </c>
      <c r="E8" s="11">
        <v>2</v>
      </c>
      <c r="F8" s="2">
        <v>5</v>
      </c>
      <c r="G8" s="11">
        <v>11</v>
      </c>
      <c r="I8" s="11">
        <v>25</v>
      </c>
      <c r="J8" s="11">
        <v>3</v>
      </c>
      <c r="K8" s="11">
        <v>37</v>
      </c>
      <c r="L8" s="11">
        <v>1</v>
      </c>
      <c r="M8" s="11">
        <f t="shared" si="0"/>
        <v>142</v>
      </c>
    </row>
    <row r="9" spans="1:13">
      <c r="A9" s="10" t="s">
        <v>20</v>
      </c>
      <c r="B9" s="11">
        <v>7</v>
      </c>
      <c r="C9" s="11">
        <v>1</v>
      </c>
      <c r="D9" s="11">
        <v>8</v>
      </c>
      <c r="G9" s="11">
        <v>3</v>
      </c>
      <c r="H9" s="11">
        <v>2</v>
      </c>
      <c r="I9" s="11">
        <v>2</v>
      </c>
      <c r="J9" s="11">
        <v>9</v>
      </c>
      <c r="K9" s="11">
        <v>1</v>
      </c>
      <c r="M9" s="11">
        <f t="shared" si="0"/>
        <v>33</v>
      </c>
    </row>
    <row r="10" spans="1:13">
      <c r="A10" s="10" t="s">
        <v>21</v>
      </c>
      <c r="B10" s="11">
        <v>1</v>
      </c>
      <c r="M10" s="11">
        <f t="shared" si="0"/>
        <v>1</v>
      </c>
    </row>
    <row r="11" spans="1:13">
      <c r="A11" s="4" t="s">
        <v>41</v>
      </c>
      <c r="B11" s="11">
        <v>1</v>
      </c>
      <c r="M11" s="11">
        <f t="shared" si="0"/>
        <v>1</v>
      </c>
    </row>
    <row r="12" spans="1:13">
      <c r="A12" s="10" t="s">
        <v>22</v>
      </c>
      <c r="B12" s="11">
        <v>2</v>
      </c>
      <c r="I12" s="11">
        <v>1</v>
      </c>
      <c r="M12" s="11">
        <f t="shared" si="0"/>
        <v>3</v>
      </c>
    </row>
    <row r="13" spans="1:13">
      <c r="A13" s="10" t="s">
        <v>40</v>
      </c>
      <c r="F13" s="2">
        <v>5</v>
      </c>
      <c r="K13" s="11">
        <v>2</v>
      </c>
      <c r="M13" s="11">
        <f t="shared" si="0"/>
        <v>7</v>
      </c>
    </row>
    <row r="14" spans="1:13">
      <c r="A14" s="10" t="s">
        <v>23</v>
      </c>
      <c r="F14" s="2">
        <v>1</v>
      </c>
      <c r="M14" s="11">
        <f t="shared" si="0"/>
        <v>1</v>
      </c>
    </row>
    <row r="15" spans="1:13">
      <c r="A15" s="10" t="s">
        <v>39</v>
      </c>
      <c r="B15" s="11">
        <v>3</v>
      </c>
      <c r="M15" s="11">
        <f t="shared" si="0"/>
        <v>3</v>
      </c>
    </row>
    <row r="16" spans="1:13">
      <c r="A16" s="10" t="s">
        <v>66</v>
      </c>
      <c r="B16" s="11">
        <v>1</v>
      </c>
      <c r="M16" s="11">
        <f t="shared" si="0"/>
        <v>1</v>
      </c>
    </row>
    <row r="17" spans="1:13">
      <c r="A17" s="10" t="s">
        <v>24</v>
      </c>
      <c r="B17" s="11">
        <v>3</v>
      </c>
      <c r="F17" s="2">
        <v>31</v>
      </c>
      <c r="I17" s="11">
        <v>4</v>
      </c>
      <c r="M17" s="11">
        <f t="shared" si="0"/>
        <v>38</v>
      </c>
    </row>
    <row r="18" spans="1:13">
      <c r="A18" s="10" t="s">
        <v>42</v>
      </c>
      <c r="B18" s="11">
        <v>1</v>
      </c>
      <c r="F18" s="2">
        <v>5</v>
      </c>
      <c r="M18" s="11">
        <f t="shared" si="0"/>
        <v>6</v>
      </c>
    </row>
    <row r="19" spans="1:13">
      <c r="A19" s="4" t="s">
        <v>43</v>
      </c>
      <c r="B19" s="11">
        <v>1</v>
      </c>
      <c r="M19" s="11">
        <f t="shared" si="0"/>
        <v>1</v>
      </c>
    </row>
    <row r="20" spans="1:13">
      <c r="A20" s="4" t="s">
        <v>44</v>
      </c>
      <c r="G20" s="11">
        <v>1</v>
      </c>
      <c r="M20" s="11">
        <f t="shared" si="0"/>
        <v>1</v>
      </c>
    </row>
    <row r="21" spans="1:13">
      <c r="A21" s="10" t="s">
        <v>25</v>
      </c>
      <c r="B21" s="11">
        <v>1</v>
      </c>
      <c r="M21" s="11">
        <f t="shared" si="0"/>
        <v>1</v>
      </c>
    </row>
    <row r="22" spans="1:13">
      <c r="A22" s="10" t="s">
        <v>45</v>
      </c>
      <c r="F22" s="2">
        <v>1</v>
      </c>
      <c r="I22" s="11">
        <v>1</v>
      </c>
      <c r="M22" s="11">
        <f t="shared" si="0"/>
        <v>2</v>
      </c>
    </row>
    <row r="23" spans="1:13" s="17" customFormat="1">
      <c r="A23" s="17" t="s">
        <v>26</v>
      </c>
      <c r="B23" s="18">
        <f>SUM(B5:B22)</f>
        <v>398</v>
      </c>
      <c r="C23" s="18">
        <f t="shared" ref="C23:L23" si="1">SUM(C5:C22)</f>
        <v>24</v>
      </c>
      <c r="D23" s="18">
        <f t="shared" si="1"/>
        <v>42</v>
      </c>
      <c r="E23" s="18">
        <f t="shared" si="1"/>
        <v>6</v>
      </c>
      <c r="F23" s="18">
        <f t="shared" si="1"/>
        <v>169</v>
      </c>
      <c r="G23" s="18">
        <f t="shared" si="1"/>
        <v>60</v>
      </c>
      <c r="H23" s="18">
        <f t="shared" si="1"/>
        <v>20</v>
      </c>
      <c r="I23" s="18">
        <f t="shared" si="1"/>
        <v>152</v>
      </c>
      <c r="J23" s="18">
        <f t="shared" si="1"/>
        <v>26</v>
      </c>
      <c r="K23" s="18">
        <f t="shared" si="1"/>
        <v>133</v>
      </c>
      <c r="L23" s="18">
        <f t="shared" si="1"/>
        <v>9</v>
      </c>
      <c r="M23" s="11">
        <f t="shared" si="0"/>
        <v>1039</v>
      </c>
    </row>
    <row r="24" spans="1:13" s="17" customForma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>
      <c r="A25" s="10" t="s">
        <v>27</v>
      </c>
      <c r="B25" s="11">
        <v>234</v>
      </c>
      <c r="C25" s="11">
        <v>89</v>
      </c>
      <c r="D25" s="11">
        <v>16</v>
      </c>
      <c r="E25" s="11">
        <v>5</v>
      </c>
      <c r="F25" s="11">
        <v>38</v>
      </c>
      <c r="G25" s="11">
        <v>30</v>
      </c>
      <c r="H25" s="11">
        <v>4</v>
      </c>
      <c r="I25" s="11">
        <v>145</v>
      </c>
      <c r="J25" s="11">
        <v>24</v>
      </c>
      <c r="K25" s="11">
        <v>131</v>
      </c>
      <c r="L25" s="11">
        <v>17</v>
      </c>
      <c r="M25" s="11">
        <f t="shared" si="0"/>
        <v>733</v>
      </c>
    </row>
    <row r="26" spans="1:13" s="17" customFormat="1">
      <c r="A26" s="10" t="s">
        <v>56</v>
      </c>
      <c r="B26" s="11">
        <v>1</v>
      </c>
      <c r="C26" s="11"/>
      <c r="D26" s="11"/>
      <c r="E26" s="11"/>
      <c r="F26" s="18">
        <v>1</v>
      </c>
      <c r="G26" s="18"/>
      <c r="H26" s="18"/>
      <c r="I26" s="18"/>
      <c r="J26" s="18"/>
      <c r="K26" s="18"/>
      <c r="L26" s="18"/>
      <c r="M26" s="11">
        <f t="shared" si="0"/>
        <v>2</v>
      </c>
    </row>
    <row r="27" spans="1:13" s="17" customFormat="1">
      <c r="A27" s="17" t="s">
        <v>29</v>
      </c>
      <c r="B27" s="18">
        <f>SUM(B25:B26)</f>
        <v>235</v>
      </c>
      <c r="C27" s="18">
        <f t="shared" ref="C27:E27" si="2">SUM(C25:C26)</f>
        <v>89</v>
      </c>
      <c r="D27" s="18">
        <f t="shared" si="2"/>
        <v>16</v>
      </c>
      <c r="E27" s="18">
        <f t="shared" si="2"/>
        <v>5</v>
      </c>
      <c r="F27" s="18">
        <f t="shared" ref="F27" si="3">SUM(F25:F26)</f>
        <v>39</v>
      </c>
      <c r="G27" s="18">
        <f t="shared" ref="G27" si="4">SUM(G25:G26)</f>
        <v>30</v>
      </c>
      <c r="H27" s="18">
        <f t="shared" ref="H27" si="5">SUM(H25:H26)</f>
        <v>4</v>
      </c>
      <c r="I27" s="18">
        <f t="shared" ref="I27" si="6">SUM(I25:I26)</f>
        <v>145</v>
      </c>
      <c r="J27" s="18">
        <f t="shared" ref="J27" si="7">SUM(J25:J26)</f>
        <v>24</v>
      </c>
      <c r="K27" s="18">
        <f t="shared" ref="K27" si="8">SUM(K25:K26)</f>
        <v>131</v>
      </c>
      <c r="L27" s="18">
        <f t="shared" ref="L27" si="9">SUM(L25:L26)</f>
        <v>17</v>
      </c>
      <c r="M27" s="11">
        <f t="shared" si="0"/>
        <v>735</v>
      </c>
    </row>
    <row r="28" spans="1:13" s="17" customFormat="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1"/>
    </row>
    <row r="29" spans="1:13" s="17" customFormat="1">
      <c r="A29" s="17" t="s">
        <v>6</v>
      </c>
      <c r="B29" s="20">
        <f>SUM(B23+B27)</f>
        <v>633</v>
      </c>
      <c r="C29" s="20">
        <f>SUM(C23+C27)</f>
        <v>113</v>
      </c>
      <c r="D29" s="20">
        <f>SUM(D23+D27)</f>
        <v>58</v>
      </c>
      <c r="E29" s="20">
        <f>SUM(E23+E27)</f>
        <v>11</v>
      </c>
      <c r="F29" s="20">
        <f t="shared" ref="F29:L29" si="10">SUM(F23+F27)</f>
        <v>208</v>
      </c>
      <c r="G29" s="20">
        <f t="shared" si="10"/>
        <v>90</v>
      </c>
      <c r="H29" s="20">
        <f t="shared" si="10"/>
        <v>24</v>
      </c>
      <c r="I29" s="20">
        <f t="shared" si="10"/>
        <v>297</v>
      </c>
      <c r="J29" s="20">
        <f t="shared" si="10"/>
        <v>50</v>
      </c>
      <c r="K29" s="20">
        <f t="shared" si="10"/>
        <v>264</v>
      </c>
      <c r="L29" s="20">
        <f t="shared" si="10"/>
        <v>26</v>
      </c>
      <c r="M29" s="11">
        <f t="shared" si="0"/>
        <v>1774</v>
      </c>
    </row>
    <row r="30" spans="1:13" s="17" customFormat="1">
      <c r="A30" s="20"/>
      <c r="B30" s="20"/>
      <c r="C30" s="20"/>
      <c r="D30" s="20"/>
      <c r="E30" s="20"/>
      <c r="F30" s="18"/>
      <c r="G30" s="18"/>
      <c r="H30" s="18"/>
      <c r="I30" s="18"/>
      <c r="J30" s="18"/>
      <c r="K30" s="18"/>
      <c r="L30" s="18"/>
      <c r="M30" s="18"/>
    </row>
    <row r="31" spans="1:13">
      <c r="A31" s="10" t="s">
        <v>30</v>
      </c>
      <c r="D31" s="19"/>
    </row>
    <row r="32" spans="1:13">
      <c r="A32" s="10" t="s">
        <v>31</v>
      </c>
    </row>
    <row r="33" spans="1:1">
      <c r="A33" s="10" t="s">
        <v>32</v>
      </c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1" sqref="A21"/>
    </sheetView>
  </sheetViews>
  <sheetFormatPr defaultColWidth="11.42578125" defaultRowHeight="12.75"/>
  <cols>
    <col min="1" max="1" width="14.5703125" style="10" customWidth="1"/>
    <col min="2" max="5" width="6.7109375" style="11" customWidth="1"/>
    <col min="6" max="6" width="6.7109375" style="2" customWidth="1"/>
    <col min="7" max="9" width="6.7109375" style="11" customWidth="1"/>
    <col min="10" max="10" width="6.28515625" style="11" customWidth="1"/>
    <col min="11" max="16384" width="11.42578125" style="10"/>
  </cols>
  <sheetData>
    <row r="1" spans="1:10">
      <c r="A1" s="10" t="s">
        <v>318</v>
      </c>
    </row>
    <row r="2" spans="1:10">
      <c r="C2" s="10"/>
    </row>
    <row r="3" spans="1:10" s="16" customFormat="1">
      <c r="A3" s="14"/>
      <c r="B3" s="15" t="s">
        <v>78</v>
      </c>
      <c r="C3" s="15" t="s">
        <v>79</v>
      </c>
      <c r="D3" s="15" t="s">
        <v>80</v>
      </c>
      <c r="E3" s="15" t="s">
        <v>81</v>
      </c>
      <c r="F3" s="15" t="s">
        <v>82</v>
      </c>
      <c r="G3" s="15" t="s">
        <v>55</v>
      </c>
      <c r="H3" s="15" t="s">
        <v>83</v>
      </c>
      <c r="I3" s="15" t="s">
        <v>84</v>
      </c>
      <c r="J3" s="15" t="s">
        <v>6</v>
      </c>
    </row>
    <row r="4" spans="1:10">
      <c r="A4" s="10" t="s">
        <v>16</v>
      </c>
      <c r="B4" s="11">
        <v>29</v>
      </c>
      <c r="C4" s="11">
        <v>58</v>
      </c>
      <c r="D4" s="11">
        <v>44</v>
      </c>
      <c r="E4" s="11">
        <v>14</v>
      </c>
      <c r="F4" s="2">
        <v>27</v>
      </c>
      <c r="G4" s="11">
        <v>7</v>
      </c>
      <c r="H4" s="11">
        <v>10</v>
      </c>
      <c r="I4" s="11">
        <v>24</v>
      </c>
      <c r="J4" s="11">
        <f t="shared" ref="J4:J18" si="0">SUM(B4:I4)</f>
        <v>213</v>
      </c>
    </row>
    <row r="5" spans="1:10">
      <c r="A5" s="10" t="s">
        <v>17</v>
      </c>
      <c r="B5" s="11">
        <v>37</v>
      </c>
      <c r="C5" s="11">
        <v>21</v>
      </c>
      <c r="D5" s="11">
        <v>20</v>
      </c>
      <c r="E5" s="11">
        <v>6</v>
      </c>
      <c r="F5" s="2">
        <v>3</v>
      </c>
      <c r="G5" s="11">
        <v>5</v>
      </c>
      <c r="H5" s="11">
        <v>7</v>
      </c>
      <c r="J5" s="11">
        <f t="shared" si="0"/>
        <v>99</v>
      </c>
    </row>
    <row r="6" spans="1:10">
      <c r="A6" s="10" t="s">
        <v>18</v>
      </c>
      <c r="B6" s="11">
        <v>2</v>
      </c>
      <c r="C6" s="11">
        <v>3</v>
      </c>
      <c r="D6" s="11">
        <v>2</v>
      </c>
      <c r="E6" s="11">
        <v>1</v>
      </c>
      <c r="F6" s="2">
        <v>1</v>
      </c>
      <c r="H6" s="11">
        <v>4</v>
      </c>
      <c r="I6" s="11">
        <v>2</v>
      </c>
      <c r="J6" s="11">
        <f t="shared" si="0"/>
        <v>15</v>
      </c>
    </row>
    <row r="7" spans="1:10">
      <c r="A7" s="10" t="s">
        <v>19</v>
      </c>
      <c r="B7" s="11">
        <v>2</v>
      </c>
      <c r="C7" s="11">
        <v>25</v>
      </c>
      <c r="D7" s="11">
        <v>10</v>
      </c>
      <c r="E7" s="11">
        <v>4</v>
      </c>
      <c r="F7" s="2">
        <v>4</v>
      </c>
      <c r="G7" s="11">
        <v>1</v>
      </c>
      <c r="H7" s="11">
        <v>1</v>
      </c>
      <c r="I7" s="11">
        <v>3</v>
      </c>
      <c r="J7" s="11">
        <f t="shared" si="0"/>
        <v>50</v>
      </c>
    </row>
    <row r="8" spans="1:10">
      <c r="A8" s="10" t="s">
        <v>20</v>
      </c>
      <c r="C8" s="11">
        <v>2</v>
      </c>
      <c r="D8" s="11">
        <v>4</v>
      </c>
      <c r="H8" s="11">
        <v>1</v>
      </c>
      <c r="J8" s="11">
        <f t="shared" si="0"/>
        <v>7</v>
      </c>
    </row>
    <row r="9" spans="1:10">
      <c r="A9" s="10" t="s">
        <v>21</v>
      </c>
      <c r="C9" s="11">
        <v>1</v>
      </c>
      <c r="J9" s="11">
        <f t="shared" si="0"/>
        <v>1</v>
      </c>
    </row>
    <row r="10" spans="1:10">
      <c r="A10" s="4" t="s">
        <v>41</v>
      </c>
      <c r="H10" s="11">
        <v>1</v>
      </c>
      <c r="J10" s="11">
        <f t="shared" si="0"/>
        <v>1</v>
      </c>
    </row>
    <row r="11" spans="1:10">
      <c r="A11" s="10" t="s">
        <v>22</v>
      </c>
      <c r="F11" s="2">
        <v>2</v>
      </c>
      <c r="J11" s="11">
        <f t="shared" si="0"/>
        <v>2</v>
      </c>
    </row>
    <row r="12" spans="1:10">
      <c r="A12" s="10" t="s">
        <v>39</v>
      </c>
      <c r="C12" s="11">
        <v>3</v>
      </c>
      <c r="J12" s="11">
        <f t="shared" si="0"/>
        <v>3</v>
      </c>
    </row>
    <row r="13" spans="1:10">
      <c r="A13" s="10" t="s">
        <v>66</v>
      </c>
      <c r="H13" s="11">
        <v>1</v>
      </c>
      <c r="J13" s="11">
        <f t="shared" si="0"/>
        <v>1</v>
      </c>
    </row>
    <row r="14" spans="1:10">
      <c r="A14" s="10" t="s">
        <v>24</v>
      </c>
      <c r="H14" s="11">
        <v>3</v>
      </c>
      <c r="J14" s="11">
        <f t="shared" si="0"/>
        <v>3</v>
      </c>
    </row>
    <row r="15" spans="1:10">
      <c r="A15" s="10" t="s">
        <v>42</v>
      </c>
      <c r="H15" s="11">
        <v>1</v>
      </c>
      <c r="J15" s="11">
        <f t="shared" si="0"/>
        <v>1</v>
      </c>
    </row>
    <row r="16" spans="1:10">
      <c r="A16" s="4" t="s">
        <v>43</v>
      </c>
      <c r="I16" s="11">
        <v>1</v>
      </c>
      <c r="J16" s="11">
        <f t="shared" si="0"/>
        <v>1</v>
      </c>
    </row>
    <row r="17" spans="1:10">
      <c r="A17" s="10" t="s">
        <v>25</v>
      </c>
      <c r="H17" s="11">
        <v>1</v>
      </c>
      <c r="J17" s="11">
        <f t="shared" si="0"/>
        <v>1</v>
      </c>
    </row>
    <row r="18" spans="1:10" s="17" customFormat="1">
      <c r="A18" s="17" t="s">
        <v>26</v>
      </c>
      <c r="B18" s="18">
        <f t="shared" ref="B18:I18" si="1">SUM(B4:B17)</f>
        <v>70</v>
      </c>
      <c r="C18" s="18">
        <f t="shared" si="1"/>
        <v>113</v>
      </c>
      <c r="D18" s="18">
        <f t="shared" si="1"/>
        <v>80</v>
      </c>
      <c r="E18" s="18">
        <f t="shared" si="1"/>
        <v>25</v>
      </c>
      <c r="F18" s="18">
        <f t="shared" si="1"/>
        <v>37</v>
      </c>
      <c r="G18" s="18">
        <f t="shared" si="1"/>
        <v>13</v>
      </c>
      <c r="H18" s="18">
        <f t="shared" si="1"/>
        <v>30</v>
      </c>
      <c r="I18" s="18">
        <f t="shared" si="1"/>
        <v>30</v>
      </c>
      <c r="J18" s="11">
        <f t="shared" si="0"/>
        <v>398</v>
      </c>
    </row>
    <row r="19" spans="1:10" s="17" customFormat="1"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10" t="s">
        <v>27</v>
      </c>
      <c r="B20" s="11">
        <v>11</v>
      </c>
      <c r="C20" s="11">
        <v>118</v>
      </c>
      <c r="D20" s="11">
        <v>31</v>
      </c>
      <c r="E20" s="11">
        <v>10</v>
      </c>
      <c r="F20" s="11">
        <v>19</v>
      </c>
      <c r="G20" s="11">
        <v>17</v>
      </c>
      <c r="H20" s="11">
        <v>22</v>
      </c>
      <c r="I20" s="11">
        <v>6</v>
      </c>
      <c r="J20" s="11">
        <f>SUM(B20:I20)</f>
        <v>234</v>
      </c>
    </row>
    <row r="21" spans="1:10" s="17" customFormat="1">
      <c r="A21" s="10" t="s">
        <v>56</v>
      </c>
      <c r="B21" s="11"/>
      <c r="C21" s="11"/>
      <c r="D21" s="11"/>
      <c r="E21" s="11"/>
      <c r="F21" s="18"/>
      <c r="G21" s="18"/>
      <c r="H21" s="11">
        <v>1</v>
      </c>
      <c r="I21" s="18"/>
      <c r="J21" s="11">
        <f>SUM(B21:I21)</f>
        <v>1</v>
      </c>
    </row>
    <row r="22" spans="1:10" s="17" customFormat="1">
      <c r="A22" s="17" t="s">
        <v>29</v>
      </c>
      <c r="B22" s="18">
        <f>SUM(B20:B21)</f>
        <v>11</v>
      </c>
      <c r="C22" s="18">
        <f t="shared" ref="C22:I22" si="2">SUM(C20:C21)</f>
        <v>118</v>
      </c>
      <c r="D22" s="18">
        <f t="shared" si="2"/>
        <v>31</v>
      </c>
      <c r="E22" s="18">
        <f t="shared" si="2"/>
        <v>10</v>
      </c>
      <c r="F22" s="18">
        <f t="shared" si="2"/>
        <v>19</v>
      </c>
      <c r="G22" s="18">
        <f t="shared" si="2"/>
        <v>17</v>
      </c>
      <c r="H22" s="18">
        <f t="shared" si="2"/>
        <v>23</v>
      </c>
      <c r="I22" s="18">
        <f t="shared" si="2"/>
        <v>6</v>
      </c>
      <c r="J22" s="11">
        <f>SUM(B22:I22)</f>
        <v>235</v>
      </c>
    </row>
    <row r="23" spans="1:10" s="17" customFormat="1">
      <c r="B23" s="18"/>
      <c r="C23" s="18"/>
      <c r="D23" s="18"/>
      <c r="E23" s="18"/>
      <c r="F23" s="18"/>
      <c r="G23" s="18"/>
      <c r="H23" s="18"/>
      <c r="I23" s="18"/>
      <c r="J23" s="11"/>
    </row>
    <row r="24" spans="1:10" s="17" customFormat="1">
      <c r="A24" s="17" t="s">
        <v>6</v>
      </c>
      <c r="B24" s="20">
        <f>SUM(B18+B22)</f>
        <v>81</v>
      </c>
      <c r="C24" s="20">
        <f>SUM(C18+C22)</f>
        <v>231</v>
      </c>
      <c r="D24" s="20">
        <f>SUM(D18+D22)</f>
        <v>111</v>
      </c>
      <c r="E24" s="20">
        <f>SUM(E18+E22)</f>
        <v>35</v>
      </c>
      <c r="F24" s="20">
        <f t="shared" ref="F24:I24" si="3">SUM(F18+F22)</f>
        <v>56</v>
      </c>
      <c r="G24" s="20">
        <f t="shared" si="3"/>
        <v>30</v>
      </c>
      <c r="H24" s="20">
        <f t="shared" si="3"/>
        <v>53</v>
      </c>
      <c r="I24" s="20">
        <f t="shared" si="3"/>
        <v>36</v>
      </c>
      <c r="J24" s="11">
        <f>SUM(B24:I24)</f>
        <v>633</v>
      </c>
    </row>
    <row r="25" spans="1:10" s="17" customFormat="1">
      <c r="A25" s="20"/>
      <c r="B25" s="20"/>
      <c r="C25" s="20"/>
      <c r="D25" s="20"/>
      <c r="E25" s="20"/>
      <c r="F25" s="18"/>
      <c r="G25" s="18"/>
      <c r="H25" s="18"/>
      <c r="I25" s="18"/>
      <c r="J25" s="18"/>
    </row>
    <row r="26" spans="1:10">
      <c r="A26" s="10" t="s">
        <v>30</v>
      </c>
      <c r="D26" s="19"/>
    </row>
    <row r="27" spans="1:10">
      <c r="A27" s="10" t="s">
        <v>31</v>
      </c>
    </row>
    <row r="28" spans="1:10" s="11" customFormat="1">
      <c r="A28" s="10" t="s">
        <v>32</v>
      </c>
      <c r="F28" s="2"/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K7" sqref="K7"/>
    </sheetView>
  </sheetViews>
  <sheetFormatPr defaultColWidth="11.42578125" defaultRowHeight="12.75"/>
  <cols>
    <col min="1" max="1" width="14.5703125" style="10" customWidth="1"/>
    <col min="2" max="5" width="6.7109375" style="11" customWidth="1"/>
    <col min="6" max="6" width="6.7109375" style="2" customWidth="1"/>
    <col min="7" max="9" width="6.7109375" style="11" customWidth="1"/>
    <col min="10" max="10" width="5.5703125" style="21" customWidth="1"/>
    <col min="11" max="11" width="7" style="11" customWidth="1"/>
    <col min="12" max="12" width="6.28515625" style="11" customWidth="1"/>
    <col min="13" max="16384" width="11.42578125" style="10"/>
  </cols>
  <sheetData>
    <row r="1" spans="1:12">
      <c r="A1" s="10" t="s">
        <v>319</v>
      </c>
    </row>
    <row r="2" spans="1:12">
      <c r="J2" s="11"/>
    </row>
    <row r="3" spans="1:12" s="12" customFormat="1">
      <c r="A3" s="12" t="s">
        <v>53</v>
      </c>
      <c r="B3" s="13">
        <v>6</v>
      </c>
      <c r="C3" s="13">
        <v>8</v>
      </c>
      <c r="D3" s="13">
        <v>8</v>
      </c>
      <c r="E3" s="13">
        <v>8</v>
      </c>
      <c r="F3" s="13">
        <v>8</v>
      </c>
      <c r="G3" s="13">
        <v>8</v>
      </c>
      <c r="H3" s="13">
        <v>9</v>
      </c>
      <c r="I3" s="13">
        <v>10</v>
      </c>
      <c r="J3" s="13">
        <v>10</v>
      </c>
      <c r="K3" s="13">
        <v>10</v>
      </c>
      <c r="L3" s="13"/>
    </row>
    <row r="4" spans="1:12" s="16" customFormat="1">
      <c r="A4" s="14" t="s">
        <v>67</v>
      </c>
      <c r="B4" s="15" t="s">
        <v>54</v>
      </c>
      <c r="C4" s="15" t="s">
        <v>85</v>
      </c>
      <c r="D4" s="15" t="s">
        <v>63</v>
      </c>
      <c r="E4" s="15" t="s">
        <v>64</v>
      </c>
      <c r="F4" s="15" t="s">
        <v>87</v>
      </c>
      <c r="G4" s="15" t="s">
        <v>86</v>
      </c>
      <c r="H4" s="15" t="s">
        <v>88</v>
      </c>
      <c r="I4" s="15" t="s">
        <v>65</v>
      </c>
      <c r="J4" s="15" t="s">
        <v>89</v>
      </c>
      <c r="K4" s="15" t="s">
        <v>90</v>
      </c>
    </row>
    <row r="5" spans="1:12">
      <c r="A5" s="10" t="s">
        <v>16</v>
      </c>
      <c r="B5" s="11">
        <v>2</v>
      </c>
      <c r="D5" s="11">
        <v>11</v>
      </c>
      <c r="E5" s="11">
        <v>5</v>
      </c>
      <c r="G5" s="11">
        <v>5</v>
      </c>
      <c r="H5" s="11">
        <v>4</v>
      </c>
      <c r="I5" s="11">
        <v>2</v>
      </c>
      <c r="J5" s="11">
        <v>32</v>
      </c>
      <c r="K5" s="11">
        <v>18</v>
      </c>
      <c r="L5" s="10"/>
    </row>
    <row r="6" spans="1:12">
      <c r="A6" s="10" t="s">
        <v>17</v>
      </c>
      <c r="B6" s="11">
        <v>18</v>
      </c>
      <c r="D6" s="11">
        <v>1</v>
      </c>
      <c r="G6" s="11">
        <v>2</v>
      </c>
      <c r="J6" s="11">
        <v>2</v>
      </c>
      <c r="K6" s="11">
        <v>1</v>
      </c>
      <c r="L6" s="10"/>
    </row>
    <row r="7" spans="1:12">
      <c r="A7" s="10" t="s">
        <v>18</v>
      </c>
      <c r="B7" s="11">
        <v>3</v>
      </c>
      <c r="D7" s="11">
        <v>2</v>
      </c>
      <c r="J7" s="11">
        <v>2</v>
      </c>
      <c r="K7" s="11">
        <v>64</v>
      </c>
      <c r="L7" s="10"/>
    </row>
    <row r="8" spans="1:12">
      <c r="A8" s="10" t="s">
        <v>19</v>
      </c>
      <c r="D8" s="11">
        <v>6</v>
      </c>
      <c r="G8" s="11">
        <v>2</v>
      </c>
      <c r="H8" s="11">
        <v>2</v>
      </c>
      <c r="J8" s="11">
        <v>3</v>
      </c>
      <c r="K8" s="11">
        <v>2</v>
      </c>
      <c r="L8" s="10"/>
    </row>
    <row r="9" spans="1:12">
      <c r="A9" s="10" t="s">
        <v>20</v>
      </c>
      <c r="B9" s="11">
        <v>1</v>
      </c>
      <c r="D9" s="11">
        <v>1</v>
      </c>
      <c r="G9" s="11">
        <v>7</v>
      </c>
      <c r="J9" s="11"/>
      <c r="L9" s="10"/>
    </row>
    <row r="10" spans="1:12">
      <c r="A10" s="10" t="s">
        <v>40</v>
      </c>
      <c r="J10" s="11"/>
      <c r="K10" s="11">
        <v>5</v>
      </c>
      <c r="L10" s="10"/>
    </row>
    <row r="11" spans="1:12">
      <c r="A11" s="10" t="s">
        <v>23</v>
      </c>
      <c r="J11" s="11"/>
      <c r="K11" s="11">
        <v>1</v>
      </c>
      <c r="L11" s="10"/>
    </row>
    <row r="12" spans="1:12">
      <c r="A12" s="10" t="s">
        <v>24</v>
      </c>
      <c r="J12" s="11"/>
      <c r="K12" s="11">
        <v>31</v>
      </c>
      <c r="L12" s="10"/>
    </row>
    <row r="13" spans="1:12">
      <c r="A13" s="10" t="s">
        <v>42</v>
      </c>
      <c r="J13" s="11"/>
      <c r="K13" s="11">
        <v>5</v>
      </c>
      <c r="L13" s="10"/>
    </row>
    <row r="14" spans="1:12">
      <c r="A14" s="10" t="s">
        <v>45</v>
      </c>
      <c r="J14" s="11"/>
      <c r="K14" s="11">
        <v>1</v>
      </c>
      <c r="L14" s="10"/>
    </row>
    <row r="15" spans="1:12" s="17" customFormat="1">
      <c r="A15" s="17" t="s">
        <v>26</v>
      </c>
      <c r="B15" s="18">
        <f t="shared" ref="B15:K15" si="0">SUM(B5:B14)</f>
        <v>24</v>
      </c>
      <c r="C15" s="18">
        <f t="shared" si="0"/>
        <v>0</v>
      </c>
      <c r="D15" s="18">
        <f t="shared" si="0"/>
        <v>21</v>
      </c>
      <c r="E15" s="18">
        <f t="shared" si="0"/>
        <v>5</v>
      </c>
      <c r="F15" s="18">
        <f t="shared" si="0"/>
        <v>0</v>
      </c>
      <c r="G15" s="18">
        <f t="shared" si="0"/>
        <v>16</v>
      </c>
      <c r="H15" s="18">
        <f t="shared" si="0"/>
        <v>6</v>
      </c>
      <c r="I15" s="18">
        <f t="shared" si="0"/>
        <v>2</v>
      </c>
      <c r="J15" s="18">
        <f t="shared" si="0"/>
        <v>39</v>
      </c>
      <c r="K15" s="18">
        <f t="shared" si="0"/>
        <v>128</v>
      </c>
    </row>
    <row r="16" spans="1:12" s="17" customFormat="1"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2">
      <c r="A17" s="10" t="s">
        <v>27</v>
      </c>
      <c r="B17" s="11">
        <v>89</v>
      </c>
      <c r="C17" s="11">
        <v>4</v>
      </c>
      <c r="D17" s="11">
        <v>7</v>
      </c>
      <c r="E17" s="11">
        <v>1</v>
      </c>
      <c r="F17" s="11">
        <v>2</v>
      </c>
      <c r="G17" s="11">
        <v>2</v>
      </c>
      <c r="H17" s="11">
        <v>5</v>
      </c>
      <c r="I17" s="11">
        <v>1</v>
      </c>
      <c r="J17" s="11">
        <v>30</v>
      </c>
      <c r="K17" s="11">
        <v>7</v>
      </c>
      <c r="L17" s="10"/>
    </row>
    <row r="18" spans="1:12">
      <c r="A18" s="10" t="s">
        <v>56</v>
      </c>
      <c r="F18" s="11"/>
      <c r="J18" s="11"/>
      <c r="K18" s="11">
        <v>1</v>
      </c>
      <c r="L18" s="10"/>
    </row>
    <row r="19" spans="1:12" s="17" customFormat="1">
      <c r="A19" s="17" t="s">
        <v>29</v>
      </c>
      <c r="B19" s="18">
        <f>SUM(B17:B18)</f>
        <v>89</v>
      </c>
      <c r="C19" s="18">
        <f t="shared" ref="C19:K19" si="1">SUM(C17:C18)</f>
        <v>4</v>
      </c>
      <c r="D19" s="18">
        <f t="shared" si="1"/>
        <v>7</v>
      </c>
      <c r="E19" s="18">
        <f t="shared" si="1"/>
        <v>1</v>
      </c>
      <c r="F19" s="18">
        <f t="shared" si="1"/>
        <v>2</v>
      </c>
      <c r="G19" s="18">
        <f t="shared" si="1"/>
        <v>2</v>
      </c>
      <c r="H19" s="18">
        <f t="shared" si="1"/>
        <v>5</v>
      </c>
      <c r="I19" s="18">
        <f t="shared" si="1"/>
        <v>1</v>
      </c>
      <c r="J19" s="18">
        <f t="shared" si="1"/>
        <v>30</v>
      </c>
      <c r="K19" s="18">
        <f t="shared" si="1"/>
        <v>8</v>
      </c>
    </row>
    <row r="20" spans="1:12" s="17" customFormat="1"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2" s="17" customFormat="1">
      <c r="A21" s="17" t="s">
        <v>6</v>
      </c>
      <c r="B21" s="20">
        <f t="shared" ref="B21:K21" si="2">SUM(B15+B19)</f>
        <v>113</v>
      </c>
      <c r="C21" s="20">
        <f t="shared" si="2"/>
        <v>4</v>
      </c>
      <c r="D21" s="20">
        <f t="shared" si="2"/>
        <v>28</v>
      </c>
      <c r="E21" s="20">
        <f t="shared" si="2"/>
        <v>6</v>
      </c>
      <c r="F21" s="20">
        <f t="shared" si="2"/>
        <v>2</v>
      </c>
      <c r="G21" s="20">
        <f t="shared" si="2"/>
        <v>18</v>
      </c>
      <c r="H21" s="20">
        <f t="shared" si="2"/>
        <v>11</v>
      </c>
      <c r="I21" s="20">
        <f t="shared" si="2"/>
        <v>3</v>
      </c>
      <c r="J21" s="20">
        <f t="shared" si="2"/>
        <v>69</v>
      </c>
      <c r="K21" s="20">
        <f t="shared" si="2"/>
        <v>136</v>
      </c>
    </row>
    <row r="22" spans="1:12" s="17" customFormat="1">
      <c r="A22" s="20"/>
      <c r="B22" s="20"/>
      <c r="C22" s="20"/>
      <c r="D22" s="20"/>
      <c r="E22" s="20"/>
      <c r="F22" s="18"/>
      <c r="G22" s="18"/>
      <c r="H22" s="18"/>
      <c r="I22" s="18"/>
      <c r="J22" s="18"/>
      <c r="K22" s="18"/>
      <c r="L22" s="18"/>
    </row>
    <row r="23" spans="1:12">
      <c r="A23" s="10" t="s">
        <v>30</v>
      </c>
      <c r="D23" s="19"/>
      <c r="J23" s="11"/>
    </row>
    <row r="24" spans="1:12">
      <c r="A24" s="10" t="s">
        <v>31</v>
      </c>
      <c r="J24" s="11"/>
    </row>
    <row r="25" spans="1:12" s="11" customFormat="1">
      <c r="A25" s="10" t="s">
        <v>32</v>
      </c>
      <c r="F25" s="2"/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1" sqref="G1:G1048576"/>
    </sheetView>
  </sheetViews>
  <sheetFormatPr defaultColWidth="11.42578125" defaultRowHeight="12.75"/>
  <cols>
    <col min="1" max="1" width="14.5703125" style="10" customWidth="1"/>
    <col min="2" max="5" width="6.7109375" style="11" customWidth="1"/>
    <col min="6" max="6" width="6.7109375" style="2" customWidth="1"/>
    <col min="7" max="9" width="6.7109375" style="11" customWidth="1"/>
    <col min="10" max="10" width="5.5703125" style="21" customWidth="1"/>
    <col min="11" max="11" width="7" style="11" customWidth="1"/>
    <col min="12" max="16384" width="11.42578125" style="10"/>
  </cols>
  <sheetData>
    <row r="1" spans="1:11">
      <c r="A1" s="10" t="s">
        <v>320</v>
      </c>
    </row>
    <row r="2" spans="1:11">
      <c r="J2" s="11"/>
    </row>
    <row r="3" spans="1:11" s="12" customFormat="1">
      <c r="A3" s="12" t="s">
        <v>53</v>
      </c>
      <c r="B3" s="13">
        <v>11</v>
      </c>
      <c r="C3" s="13">
        <v>11</v>
      </c>
      <c r="D3" s="13">
        <v>11</v>
      </c>
      <c r="E3" s="13">
        <v>11</v>
      </c>
      <c r="F3" s="13">
        <v>11</v>
      </c>
      <c r="G3" s="13">
        <v>11</v>
      </c>
      <c r="H3" s="13">
        <v>11</v>
      </c>
      <c r="I3" s="13">
        <v>11</v>
      </c>
      <c r="J3" s="13">
        <v>11</v>
      </c>
      <c r="K3" s="13">
        <v>12</v>
      </c>
    </row>
    <row r="4" spans="1:11" s="16" customFormat="1">
      <c r="A4" s="14" t="s">
        <v>67</v>
      </c>
      <c r="B4" s="15" t="s">
        <v>91</v>
      </c>
      <c r="C4" s="15" t="s">
        <v>92</v>
      </c>
      <c r="D4" s="15" t="s">
        <v>93</v>
      </c>
      <c r="E4" s="15" t="s">
        <v>94</v>
      </c>
      <c r="F4" s="15" t="s">
        <v>95</v>
      </c>
      <c r="G4" s="15" t="s">
        <v>96</v>
      </c>
      <c r="H4" s="15" t="s">
        <v>97</v>
      </c>
      <c r="I4" s="15" t="s">
        <v>98</v>
      </c>
      <c r="J4" s="15" t="s">
        <v>99</v>
      </c>
      <c r="K4" s="15" t="s">
        <v>100</v>
      </c>
    </row>
    <row r="5" spans="1:11">
      <c r="A5" s="10" t="s">
        <v>16</v>
      </c>
      <c r="B5" s="11">
        <v>1</v>
      </c>
      <c r="C5" s="11">
        <v>2</v>
      </c>
      <c r="D5" s="11">
        <v>11</v>
      </c>
      <c r="E5" s="11">
        <v>3</v>
      </c>
      <c r="F5" s="2">
        <v>9</v>
      </c>
      <c r="G5" s="11">
        <v>4</v>
      </c>
      <c r="J5" s="11"/>
      <c r="K5" s="11">
        <v>9</v>
      </c>
    </row>
    <row r="6" spans="1:11">
      <c r="A6" s="10" t="s">
        <v>17</v>
      </c>
      <c r="B6" s="11">
        <v>1</v>
      </c>
      <c r="C6" s="11">
        <v>3</v>
      </c>
      <c r="D6" s="11">
        <v>2</v>
      </c>
      <c r="E6" s="11">
        <v>1</v>
      </c>
      <c r="F6" s="2">
        <v>1</v>
      </c>
      <c r="G6" s="11">
        <v>5</v>
      </c>
      <c r="I6" s="11">
        <v>1</v>
      </c>
      <c r="J6" s="11"/>
      <c r="K6" s="11">
        <v>8</v>
      </c>
    </row>
    <row r="7" spans="1:11">
      <c r="A7" s="10" t="s">
        <v>18</v>
      </c>
      <c r="C7" s="11">
        <v>1</v>
      </c>
      <c r="J7" s="11"/>
      <c r="K7" s="11">
        <v>1</v>
      </c>
    </row>
    <row r="8" spans="1:11">
      <c r="A8" s="10" t="s">
        <v>19</v>
      </c>
      <c r="C8" s="11">
        <v>1</v>
      </c>
      <c r="D8" s="11">
        <v>1</v>
      </c>
      <c r="F8" s="2">
        <v>4</v>
      </c>
      <c r="G8" s="11">
        <v>4</v>
      </c>
      <c r="I8" s="11">
        <v>1</v>
      </c>
      <c r="J8" s="11"/>
    </row>
    <row r="9" spans="1:11">
      <c r="A9" s="10" t="s">
        <v>20</v>
      </c>
      <c r="F9" s="2">
        <v>3</v>
      </c>
      <c r="J9" s="11"/>
      <c r="K9" s="11">
        <v>2</v>
      </c>
    </row>
    <row r="10" spans="1:11">
      <c r="A10" s="4" t="s">
        <v>44</v>
      </c>
      <c r="I10" s="11">
        <v>1</v>
      </c>
      <c r="J10" s="11"/>
    </row>
    <row r="11" spans="1:11" s="17" customFormat="1">
      <c r="A11" s="17" t="s">
        <v>26</v>
      </c>
      <c r="B11" s="18">
        <f t="shared" ref="B11:K11" si="0">SUM(B5:B10)</f>
        <v>2</v>
      </c>
      <c r="C11" s="18">
        <f t="shared" si="0"/>
        <v>7</v>
      </c>
      <c r="D11" s="18">
        <f t="shared" si="0"/>
        <v>14</v>
      </c>
      <c r="E11" s="18">
        <f t="shared" si="0"/>
        <v>4</v>
      </c>
      <c r="F11" s="18">
        <f t="shared" si="0"/>
        <v>17</v>
      </c>
      <c r="G11" s="18">
        <f t="shared" si="0"/>
        <v>13</v>
      </c>
      <c r="H11" s="18">
        <f t="shared" si="0"/>
        <v>0</v>
      </c>
      <c r="I11" s="18">
        <f t="shared" si="0"/>
        <v>3</v>
      </c>
      <c r="J11" s="18">
        <f t="shared" si="0"/>
        <v>0</v>
      </c>
      <c r="K11" s="18">
        <f t="shared" si="0"/>
        <v>20</v>
      </c>
    </row>
    <row r="12" spans="1:11" s="17" customFormat="1"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>
      <c r="A13" s="10" t="s">
        <v>27</v>
      </c>
      <c r="C13" s="11">
        <v>3</v>
      </c>
      <c r="D13" s="11">
        <v>1</v>
      </c>
      <c r="F13" s="11">
        <v>3</v>
      </c>
      <c r="G13" s="11">
        <v>13</v>
      </c>
      <c r="H13" s="11">
        <v>3</v>
      </c>
      <c r="J13" s="11">
        <v>7</v>
      </c>
      <c r="K13" s="11">
        <v>4</v>
      </c>
    </row>
    <row r="14" spans="1:11" s="17" customFormat="1">
      <c r="A14" s="17" t="s">
        <v>29</v>
      </c>
      <c r="B14" s="18">
        <f t="shared" ref="B14:K14" si="1">SUM(B13:B13)</f>
        <v>0</v>
      </c>
      <c r="C14" s="18">
        <f t="shared" si="1"/>
        <v>3</v>
      </c>
      <c r="D14" s="18">
        <f t="shared" si="1"/>
        <v>1</v>
      </c>
      <c r="E14" s="18">
        <f t="shared" si="1"/>
        <v>0</v>
      </c>
      <c r="F14" s="18">
        <f t="shared" si="1"/>
        <v>3</v>
      </c>
      <c r="G14" s="18">
        <f t="shared" si="1"/>
        <v>13</v>
      </c>
      <c r="H14" s="18">
        <f t="shared" si="1"/>
        <v>3</v>
      </c>
      <c r="I14" s="18">
        <f t="shared" si="1"/>
        <v>0</v>
      </c>
      <c r="J14" s="18">
        <f t="shared" si="1"/>
        <v>7</v>
      </c>
      <c r="K14" s="18">
        <f t="shared" si="1"/>
        <v>4</v>
      </c>
    </row>
    <row r="15" spans="1:11" s="17" customFormat="1"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s="17" customFormat="1">
      <c r="A16" s="17" t="s">
        <v>6</v>
      </c>
      <c r="B16" s="20">
        <f t="shared" ref="B16:K16" si="2">SUM(B11+B14)</f>
        <v>2</v>
      </c>
      <c r="C16" s="20">
        <f t="shared" si="2"/>
        <v>10</v>
      </c>
      <c r="D16" s="20">
        <f t="shared" si="2"/>
        <v>15</v>
      </c>
      <c r="E16" s="20">
        <f t="shared" si="2"/>
        <v>4</v>
      </c>
      <c r="F16" s="20">
        <f t="shared" si="2"/>
        <v>20</v>
      </c>
      <c r="G16" s="20">
        <f t="shared" si="2"/>
        <v>26</v>
      </c>
      <c r="H16" s="20">
        <f t="shared" si="2"/>
        <v>3</v>
      </c>
      <c r="I16" s="20">
        <f t="shared" si="2"/>
        <v>3</v>
      </c>
      <c r="J16" s="20">
        <f t="shared" si="2"/>
        <v>7</v>
      </c>
      <c r="K16" s="20">
        <f t="shared" si="2"/>
        <v>24</v>
      </c>
    </row>
    <row r="17" spans="1:11" s="17" customFormat="1">
      <c r="A17" s="20"/>
      <c r="B17" s="20"/>
      <c r="C17" s="20"/>
      <c r="D17" s="20"/>
      <c r="E17" s="20"/>
      <c r="F17" s="18"/>
      <c r="G17" s="18"/>
      <c r="H17" s="18"/>
      <c r="I17" s="18"/>
      <c r="J17" s="18"/>
      <c r="K17" s="18"/>
    </row>
    <row r="18" spans="1:11">
      <c r="A18" s="10" t="s">
        <v>30</v>
      </c>
      <c r="D18" s="19"/>
      <c r="J18" s="19"/>
    </row>
    <row r="19" spans="1:11">
      <c r="A19" s="10" t="s">
        <v>31</v>
      </c>
      <c r="J19" s="11"/>
    </row>
    <row r="20" spans="1:11" s="11" customFormat="1">
      <c r="A20" s="10" t="s">
        <v>32</v>
      </c>
      <c r="F20" s="2"/>
    </row>
  </sheetData>
  <pageMargins left="0.75" right="0.75" top="1" bottom="1" header="0.5" footer="0.5"/>
  <pageSetup paperSize="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" sqref="J1:J1048576"/>
    </sheetView>
  </sheetViews>
  <sheetFormatPr defaultColWidth="11.42578125" defaultRowHeight="12.75"/>
  <cols>
    <col min="1" max="1" width="14.5703125" style="10" customWidth="1"/>
    <col min="2" max="5" width="6.7109375" style="11" customWidth="1"/>
    <col min="6" max="6" width="6.7109375" style="2" customWidth="1"/>
    <col min="7" max="9" width="6.7109375" style="11" customWidth="1"/>
    <col min="10" max="10" width="5.5703125" style="21" customWidth="1"/>
    <col min="11" max="11" width="6.28515625" style="11" customWidth="1"/>
    <col min="12" max="16384" width="11.42578125" style="10"/>
  </cols>
  <sheetData>
    <row r="1" spans="1:11">
      <c r="A1" s="10" t="s">
        <v>321</v>
      </c>
    </row>
    <row r="2" spans="1:11">
      <c r="J2" s="11"/>
    </row>
    <row r="3" spans="1:11" s="12" customFormat="1">
      <c r="A3" s="12" t="s">
        <v>53</v>
      </c>
      <c r="B3" s="13">
        <v>21</v>
      </c>
      <c r="C3" s="13">
        <v>21</v>
      </c>
      <c r="D3" s="13">
        <v>21</v>
      </c>
      <c r="E3" s="13">
        <v>21</v>
      </c>
      <c r="F3" s="13">
        <v>21</v>
      </c>
      <c r="G3" s="13">
        <v>21</v>
      </c>
      <c r="H3" s="13">
        <v>21</v>
      </c>
      <c r="I3" s="13">
        <v>21</v>
      </c>
      <c r="J3" s="13">
        <v>21</v>
      </c>
      <c r="K3" s="13"/>
    </row>
    <row r="4" spans="1:11" s="16" customFormat="1">
      <c r="A4" s="14" t="s">
        <v>67</v>
      </c>
      <c r="B4" s="15" t="s">
        <v>101</v>
      </c>
      <c r="C4" s="15" t="s">
        <v>102</v>
      </c>
      <c r="D4" s="15" t="s">
        <v>103</v>
      </c>
      <c r="E4" s="15" t="s">
        <v>104</v>
      </c>
      <c r="F4" s="15" t="s">
        <v>105</v>
      </c>
      <c r="G4" s="15" t="s">
        <v>106</v>
      </c>
      <c r="H4" s="15" t="s">
        <v>107</v>
      </c>
      <c r="I4" s="15" t="s">
        <v>108</v>
      </c>
      <c r="J4" s="15" t="s">
        <v>109</v>
      </c>
      <c r="K4" s="15" t="s">
        <v>6</v>
      </c>
    </row>
    <row r="5" spans="1:11">
      <c r="A5" s="10" t="s">
        <v>16</v>
      </c>
      <c r="B5" s="11">
        <v>5</v>
      </c>
      <c r="C5" s="11">
        <v>6</v>
      </c>
      <c r="E5" s="11">
        <v>10</v>
      </c>
      <c r="F5" s="2">
        <v>7</v>
      </c>
      <c r="G5" s="11">
        <v>19</v>
      </c>
      <c r="H5" s="11">
        <v>14</v>
      </c>
      <c r="I5" s="11">
        <v>13</v>
      </c>
      <c r="J5" s="11">
        <v>13</v>
      </c>
      <c r="K5" s="11">
        <f>SUM(B5:J5)</f>
        <v>87</v>
      </c>
    </row>
    <row r="6" spans="1:11">
      <c r="A6" s="10" t="s">
        <v>17</v>
      </c>
      <c r="B6" s="11">
        <v>1</v>
      </c>
      <c r="C6" s="11">
        <v>2</v>
      </c>
      <c r="E6" s="11">
        <v>2</v>
      </c>
      <c r="G6" s="11">
        <v>13</v>
      </c>
      <c r="H6" s="11">
        <v>1</v>
      </c>
      <c r="I6" s="11">
        <v>3</v>
      </c>
      <c r="J6" s="11">
        <v>7</v>
      </c>
      <c r="K6" s="11">
        <f t="shared" ref="K6:K13" si="0">SUM(B6:J6)</f>
        <v>29</v>
      </c>
    </row>
    <row r="7" spans="1:11">
      <c r="A7" s="10" t="s">
        <v>18</v>
      </c>
      <c r="G7" s="11">
        <v>3</v>
      </c>
      <c r="J7" s="11"/>
      <c r="K7" s="11">
        <f t="shared" si="0"/>
        <v>3</v>
      </c>
    </row>
    <row r="8" spans="1:11">
      <c r="A8" s="10" t="s">
        <v>19</v>
      </c>
      <c r="B8" s="11">
        <v>1</v>
      </c>
      <c r="C8" s="11">
        <v>4</v>
      </c>
      <c r="D8" s="11">
        <v>2</v>
      </c>
      <c r="E8" s="11">
        <v>4</v>
      </c>
      <c r="F8" s="2">
        <v>1</v>
      </c>
      <c r="G8" s="11">
        <v>2</v>
      </c>
      <c r="H8" s="11">
        <v>4</v>
      </c>
      <c r="I8" s="11">
        <v>7</v>
      </c>
      <c r="J8" s="11"/>
      <c r="K8" s="11">
        <f t="shared" si="0"/>
        <v>25</v>
      </c>
    </row>
    <row r="9" spans="1:11">
      <c r="A9" s="10" t="s">
        <v>20</v>
      </c>
      <c r="I9" s="11">
        <v>1</v>
      </c>
      <c r="J9" s="11">
        <v>1</v>
      </c>
      <c r="K9" s="11">
        <f t="shared" si="0"/>
        <v>2</v>
      </c>
    </row>
    <row r="10" spans="1:11">
      <c r="A10" s="10" t="s">
        <v>22</v>
      </c>
      <c r="H10" s="11">
        <v>1</v>
      </c>
      <c r="J10" s="11"/>
      <c r="K10" s="11">
        <f t="shared" si="0"/>
        <v>1</v>
      </c>
    </row>
    <row r="11" spans="1:11">
      <c r="A11" s="10" t="s">
        <v>24</v>
      </c>
      <c r="C11" s="11">
        <v>1</v>
      </c>
      <c r="G11" s="11">
        <v>3</v>
      </c>
      <c r="J11" s="11"/>
      <c r="K11" s="11">
        <f t="shared" si="0"/>
        <v>4</v>
      </c>
    </row>
    <row r="12" spans="1:11">
      <c r="A12" s="10" t="s">
        <v>45</v>
      </c>
      <c r="J12" s="11">
        <v>1</v>
      </c>
      <c r="K12" s="11">
        <f t="shared" si="0"/>
        <v>1</v>
      </c>
    </row>
    <row r="13" spans="1:11" s="17" customFormat="1">
      <c r="A13" s="17" t="s">
        <v>26</v>
      </c>
      <c r="B13" s="18">
        <f t="shared" ref="B13:J13" si="1">SUM(B5:B12)</f>
        <v>7</v>
      </c>
      <c r="C13" s="18">
        <f t="shared" si="1"/>
        <v>13</v>
      </c>
      <c r="D13" s="18">
        <f t="shared" si="1"/>
        <v>2</v>
      </c>
      <c r="E13" s="18">
        <f t="shared" si="1"/>
        <v>16</v>
      </c>
      <c r="F13" s="18">
        <f t="shared" si="1"/>
        <v>8</v>
      </c>
      <c r="G13" s="18">
        <f t="shared" si="1"/>
        <v>40</v>
      </c>
      <c r="H13" s="18">
        <f t="shared" si="1"/>
        <v>20</v>
      </c>
      <c r="I13" s="18">
        <f t="shared" si="1"/>
        <v>24</v>
      </c>
      <c r="J13" s="18">
        <f t="shared" si="1"/>
        <v>22</v>
      </c>
      <c r="K13" s="11">
        <f t="shared" si="0"/>
        <v>152</v>
      </c>
    </row>
    <row r="14" spans="1:11" s="17" customFormat="1"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>
      <c r="A15" s="10" t="s">
        <v>27</v>
      </c>
      <c r="B15" s="11">
        <v>7</v>
      </c>
      <c r="C15" s="11">
        <v>8</v>
      </c>
      <c r="E15" s="11">
        <v>3</v>
      </c>
      <c r="F15" s="11">
        <v>16</v>
      </c>
      <c r="G15" s="11">
        <v>68</v>
      </c>
      <c r="H15" s="11">
        <v>11</v>
      </c>
      <c r="I15" s="11">
        <v>3</v>
      </c>
      <c r="J15" s="11">
        <v>29</v>
      </c>
      <c r="K15" s="11">
        <f>SUM(B15:J15)</f>
        <v>145</v>
      </c>
    </row>
    <row r="16" spans="1:11" s="17" customFormat="1">
      <c r="A16" s="17" t="s">
        <v>29</v>
      </c>
      <c r="B16" s="18">
        <f t="shared" ref="B16:J16" si="2">SUM(B15:B15)</f>
        <v>7</v>
      </c>
      <c r="C16" s="18">
        <f t="shared" si="2"/>
        <v>8</v>
      </c>
      <c r="D16" s="18">
        <f t="shared" si="2"/>
        <v>0</v>
      </c>
      <c r="E16" s="18">
        <f t="shared" si="2"/>
        <v>3</v>
      </c>
      <c r="F16" s="18">
        <f t="shared" si="2"/>
        <v>16</v>
      </c>
      <c r="G16" s="18">
        <f t="shared" si="2"/>
        <v>68</v>
      </c>
      <c r="H16" s="18">
        <f t="shared" si="2"/>
        <v>11</v>
      </c>
      <c r="I16" s="18">
        <f t="shared" si="2"/>
        <v>3</v>
      </c>
      <c r="J16" s="18">
        <f t="shared" si="2"/>
        <v>29</v>
      </c>
      <c r="K16" s="11">
        <f t="shared" ref="K16:K18" si="3">SUM(B16:J16)</f>
        <v>145</v>
      </c>
    </row>
    <row r="17" spans="1:11" s="17" customFormat="1">
      <c r="B17" s="18"/>
      <c r="C17" s="18"/>
      <c r="D17" s="18"/>
      <c r="E17" s="18"/>
      <c r="F17" s="18"/>
      <c r="G17" s="18"/>
      <c r="H17" s="18"/>
      <c r="I17" s="18"/>
      <c r="J17" s="18"/>
      <c r="K17" s="11"/>
    </row>
    <row r="18" spans="1:11" s="17" customFormat="1">
      <c r="A18" s="17" t="s">
        <v>6</v>
      </c>
      <c r="B18" s="20">
        <f t="shared" ref="B18:J18" si="4">SUM(B13+B16)</f>
        <v>14</v>
      </c>
      <c r="C18" s="20">
        <f t="shared" si="4"/>
        <v>21</v>
      </c>
      <c r="D18" s="20">
        <f t="shared" si="4"/>
        <v>2</v>
      </c>
      <c r="E18" s="20">
        <f t="shared" si="4"/>
        <v>19</v>
      </c>
      <c r="F18" s="20">
        <f t="shared" si="4"/>
        <v>24</v>
      </c>
      <c r="G18" s="20">
        <f t="shared" si="4"/>
        <v>108</v>
      </c>
      <c r="H18" s="20">
        <f t="shared" si="4"/>
        <v>31</v>
      </c>
      <c r="I18" s="20">
        <f t="shared" si="4"/>
        <v>27</v>
      </c>
      <c r="J18" s="20">
        <f t="shared" si="4"/>
        <v>51</v>
      </c>
      <c r="K18" s="11">
        <f t="shared" si="3"/>
        <v>297</v>
      </c>
    </row>
    <row r="19" spans="1:11" s="17" customFormat="1">
      <c r="A19" s="20"/>
      <c r="B19" s="20"/>
      <c r="C19" s="20"/>
      <c r="D19" s="20"/>
      <c r="E19" s="20"/>
      <c r="F19" s="18"/>
      <c r="G19" s="18"/>
      <c r="H19" s="18"/>
      <c r="I19" s="18"/>
      <c r="J19" s="18"/>
      <c r="K19" s="18"/>
    </row>
    <row r="20" spans="1:11">
      <c r="A20" s="10" t="s">
        <v>30</v>
      </c>
      <c r="D20" s="19"/>
      <c r="J20" s="11"/>
    </row>
    <row r="21" spans="1:11">
      <c r="A21" s="10" t="s">
        <v>31</v>
      </c>
      <c r="J21" s="11"/>
    </row>
    <row r="22" spans="1:11" s="11" customFormat="1">
      <c r="A22" s="10" t="s">
        <v>32</v>
      </c>
      <c r="F22" s="2"/>
    </row>
  </sheetData>
  <pageMargins left="0.75" right="0.75" top="1" bottom="1" header="0.5" footer="0.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Pres</vt:lpstr>
      <vt:lpstr>Species</vt:lpstr>
      <vt:lpstr>P4 site landscape</vt:lpstr>
      <vt:lpstr>P4 landscapes</vt:lpstr>
      <vt:lpstr>P5 site landscape</vt:lpstr>
      <vt:lpstr>P5 SL5 landscape</vt:lpstr>
      <vt:lpstr>P5 SL6-10 landscapes</vt:lpstr>
      <vt:lpstr>P5 SL11-12 landscapes</vt:lpstr>
      <vt:lpstr>P5 SL21 landscape</vt:lpstr>
      <vt:lpstr>P5 SL23-25 landscapes</vt:lpstr>
      <vt:lpstr>cow</vt:lpstr>
      <vt:lpstr>cow butch</vt:lpstr>
      <vt:lpstr>mandibles</vt:lpstr>
      <vt:lpstr>fusion </vt:lpstr>
      <vt:lpstr>Cattle mc metrics</vt:lpstr>
      <vt:lpstr>metrics</vt:lpstr>
      <vt:lpstr>sg</vt:lpstr>
      <vt:lpstr>pig</vt:lpstr>
      <vt:lpstr>hor</vt:lpstr>
      <vt:lpstr>dog</vt:lpstr>
      <vt:lpstr>Fowl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2014-11-04T13:26:29Z</dcterms:created>
  <dcterms:modified xsi:type="dcterms:W3CDTF">2015-09-20T11:07:44Z</dcterms:modified>
</cp:coreProperties>
</file>